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nansinių ataskaitų rinkinys PG 2023-09-30\"/>
    </mc:Choice>
  </mc:AlternateContent>
  <xr:revisionPtr revIDLastSave="0" documentId="13_ncr:1_{2C502369-F032-4E0C-ACBE-7C14C471A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1" r:id="rId1"/>
    <sheet name="VRA" sheetId="2" r:id="rId2"/>
    <sheet name="Finansavimo sumos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3" l="1"/>
  <c r="N23" i="3"/>
  <c r="M22" i="3"/>
  <c r="L22" i="3"/>
  <c r="K22" i="3"/>
  <c r="J22" i="3"/>
  <c r="I22" i="3"/>
  <c r="H22" i="3"/>
  <c r="G22" i="3"/>
  <c r="F22" i="3"/>
  <c r="E22" i="3"/>
  <c r="D22" i="3"/>
  <c r="N22" i="3" s="1"/>
  <c r="N21" i="3"/>
  <c r="N20" i="3"/>
  <c r="M19" i="3"/>
  <c r="L19" i="3"/>
  <c r="K19" i="3"/>
  <c r="J19" i="3"/>
  <c r="I19" i="3"/>
  <c r="H19" i="3"/>
  <c r="G19" i="3"/>
  <c r="F19" i="3"/>
  <c r="E19" i="3"/>
  <c r="D19" i="3"/>
  <c r="N19" i="3" s="1"/>
  <c r="N18" i="3"/>
  <c r="N17" i="3"/>
  <c r="M16" i="3"/>
  <c r="L16" i="3"/>
  <c r="K16" i="3"/>
  <c r="J16" i="3"/>
  <c r="I16" i="3"/>
  <c r="H16" i="3"/>
  <c r="G16" i="3"/>
  <c r="F16" i="3"/>
  <c r="E16" i="3"/>
  <c r="D16" i="3"/>
  <c r="N16" i="3" s="1"/>
  <c r="N15" i="3"/>
  <c r="N14" i="3"/>
  <c r="M13" i="3"/>
  <c r="M25" i="3" s="1"/>
  <c r="L13" i="3"/>
  <c r="L25" i="3" s="1"/>
  <c r="K13" i="3"/>
  <c r="K25" i="3" s="1"/>
  <c r="J13" i="3"/>
  <c r="J25" i="3" s="1"/>
  <c r="I13" i="3"/>
  <c r="I25" i="3" s="1"/>
  <c r="H13" i="3"/>
  <c r="H25" i="3" s="1"/>
  <c r="G13" i="3"/>
  <c r="G25" i="3" s="1"/>
  <c r="F13" i="3"/>
  <c r="F25" i="3" s="1"/>
  <c r="E13" i="3"/>
  <c r="E25" i="3" s="1"/>
  <c r="D13" i="3"/>
  <c r="J47" i="2"/>
  <c r="I47" i="2"/>
  <c r="J31" i="2"/>
  <c r="I31" i="2"/>
  <c r="J28" i="2"/>
  <c r="I28" i="2"/>
  <c r="J22" i="2"/>
  <c r="J21" i="2" s="1"/>
  <c r="J46" i="2" s="1"/>
  <c r="J54" i="2" s="1"/>
  <c r="J56" i="2" s="1"/>
  <c r="I22" i="2"/>
  <c r="I21" i="2" s="1"/>
  <c r="I46" i="2" s="1"/>
  <c r="H90" i="1"/>
  <c r="G90" i="1"/>
  <c r="H86" i="1"/>
  <c r="H84" i="1" s="1"/>
  <c r="G86" i="1"/>
  <c r="G84" i="1"/>
  <c r="H75" i="1"/>
  <c r="G75" i="1"/>
  <c r="G69" i="1" s="1"/>
  <c r="H69" i="1"/>
  <c r="H64" i="1" s="1"/>
  <c r="H65" i="1"/>
  <c r="G65" i="1"/>
  <c r="G64" i="1" s="1"/>
  <c r="H59" i="1"/>
  <c r="H94" i="1" s="1"/>
  <c r="G59" i="1"/>
  <c r="G94" i="1" s="1"/>
  <c r="H49" i="1"/>
  <c r="G49" i="1"/>
  <c r="H42" i="1"/>
  <c r="H41" i="1" s="1"/>
  <c r="G42" i="1"/>
  <c r="G41" i="1" s="1"/>
  <c r="H27" i="1"/>
  <c r="G27" i="1"/>
  <c r="H21" i="1"/>
  <c r="H20" i="1" s="1"/>
  <c r="H58" i="1" s="1"/>
  <c r="G21" i="1"/>
  <c r="G20" i="1"/>
  <c r="G58" i="1" s="1"/>
  <c r="I54" i="2" l="1"/>
  <c r="I56" i="2" s="1"/>
  <c r="N13" i="3"/>
  <c r="D25" i="3"/>
  <c r="N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200127A4-CF12-4002-ACEC-6F069E06B5AB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57134313-AA04-49C7-9E49-C755E7CE21D4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A1FCBBED-C127-423E-AD84-5E9F7A43A349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FFE09E12-8953-4E23-9754-DAED49B55583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BB5C3846-BDD7-4436-89D3-48DEE47879BB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18BFEF82-9552-4664-BD5C-BA21F6524DF7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4C9F6EA4-44CF-420E-AEF3-875F31374221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C1393009-B859-479C-AC2D-0C98FAAAA294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0AF9A8DB-6B06-408E-B771-E7598556CC27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5AE46A64-112A-4D57-A125-B10E404C8BD8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1749AAB3-CD2C-4999-BA91-CCC4EC90F0A2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9680E5E5-C23C-4D6E-A6A9-4427A2F64973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16DF3948-8DD8-407B-B1D5-E050E367465F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5B42805A-35F9-4886-B0CC-BD520D384C2A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336B9B06-1DC7-438B-A913-534DB0156224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76EA92AD-7112-4945-9BB9-606EF1376CB3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C5DD1B3C-0AE7-4F4C-B5FD-9C9EF2F802D8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7884E64C-8C5C-4655-8983-5CD6A2AA1D71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AC9D4181-BED2-415C-BCF3-2967FC986CBC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F26C7976-1C88-4081-913D-BACCF9C14B92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229EA2B0-953B-4C10-88DA-53C0A5CE0FC2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4DBC14AF-8C95-4CFB-BDD3-C6A9E2CBBFA1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788F0B59-DE69-4DB9-98CF-163D0F63CCF1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B4E8ABB3-05DA-47F1-B83B-111A2FDA59D8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1048CEA7-101B-42C2-8398-3E4A6BAC195E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18F594E4-49B8-4CAA-A13A-AB822BDA63B8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27C8C8F1-386B-42DF-8F14-2E17B9031876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B581B6C5-8114-489C-8FFF-7FE4E3FE01C7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93B12EB3-0166-499B-ABC5-380CB207B128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01AC4CF5-7DF9-4B3D-9D3D-86103A384739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0D4E922C-7631-468D-A47A-9DDC559ADE00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18AF1648-57EB-4F61-927D-A966DFDB1258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4A901FEB-6161-4041-A3A4-7DEABD2C0F5C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A2486A1C-BCDD-466A-9CFA-AE2AC89CE7E7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49FA1FF6-DADE-47CB-BDA6-4C5683560D58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E16044C8-C4AD-4DF7-BB67-B7B28ABE39F3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D920464A-3724-4085-8FF2-83C1D1D6D7C8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D9F032F6-4E94-4011-A71B-20B70F47963F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2BD03E50-980E-4586-BBA5-55008A1EF4A1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235CA2FA-CFBB-433D-BAF1-49D4E2D66ACF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306E3655-3530-4744-90CD-C6D589B15C82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F5569ED7-2268-4478-B612-4B98A4729101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94D23737-6034-4D69-9EDB-BEC339D23E28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A935527D-658C-4819-B957-C4CAB688F789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7A49F1B4-C8C2-4CE1-988E-783BF426226D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8E08F400-1094-420D-ACB7-EA9583D37ABB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F0205128-659B-45DB-B955-533EF531D2DB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F494AB9A-A3FD-4676-B6EB-9A84FCFD3603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7D72D7C5-1FD6-4A19-9B72-6BF6A8BCD7E2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ADFDD0D5-0E93-4725-B912-450D929AF0BD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C0F10D32-FEE3-4556-90CC-0D557604C375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51FBD937-DF90-4F78-9936-4B7DF9DDA9D3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D7CB196A-D5B5-4ED5-933E-3363EC4AD573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CC4A8F87-CD47-46FE-8937-23322628014C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51DF87E4-986A-454C-B89B-406425EE4025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6C09E7C3-743C-48C3-BA9B-FDE4D765B6BD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4EF63D40-48B7-4E67-B29F-82EB1DAA810D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A4D88CD0-EE0F-4085-A652-198BFE46F811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61D3BC6C-58FF-4251-843D-84273D0838B6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3E0F3346-0775-40C7-B8D0-80A7D10E0E9A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CDB8BC93-B1BF-45C9-90A6-7835E9CA3FCC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C7D55059-8742-49AB-8215-F54E08DEE9BB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3A603C75-C2C4-4050-8489-BE2D3456F6BC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0725482E-D665-40F2-8030-26E94BC94E4D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768A0A36-56F8-4ED4-BCA5-F76C2C3F6004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9D1C86B0-0272-4C62-87B9-D054E5277733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59F6DD0F-8A1A-4DD7-ADA6-37CE1371ECD1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9F5C7CBB-0A8A-40E5-BD2D-E340317F98C1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0B9DF1F4-DE38-4ABC-9895-E7ABB97E7E0B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5FFFEFA2-C885-4EEE-A5EF-511ED8E3E312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0F136467-4C9F-4AEA-BB6F-E99B399BACBF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08E62F7C-9655-4BBE-87BB-7CE2D1F15EF9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698CFDC6-9D7F-421A-A7EB-59FB5DBA4FE6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C910A0CA-5777-49C9-9368-BDA5DE2F8762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80582CAB-3163-4977-8189-C3EA80599AA2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FC02C480-4FAA-4F85-9D65-FFD87DC12C67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175F7920-FDD0-4CBA-AFAB-41FD8EDF5AC5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F3CF9E12-4116-4815-AB52-83BFEE42461A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1950E55A-37E7-4741-B7A8-D85B936CE90F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B74FD29E-DB3B-41F1-B9E6-BCE2973A3C22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19C7E73E-7203-4A3D-A4C1-56CFB1B28744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F4AEA1C1-EF10-4AA1-B775-2237D7A22C76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CA56B58C-B7D2-462C-A8BF-A6083218AC43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966AB1D5-CC51-4F17-ACD1-039CAEF092D3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02DB408F-5937-4609-A6D3-B23DD69BC41B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36C3D3FB-207C-4BB2-9F98-90BCA6206BCC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36497BEB-FC64-436A-91E0-7B1351777011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5807D915-92C4-4CEF-BF8F-BEFF8BE97FE0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FEF4B11B-A696-484C-A40C-A3BFA008C0F4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3F650C67-CCE4-4A8D-8E85-3521E59CE690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A0F26CE0-78CC-4898-907A-1B20E88611DF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C113C285-4132-4489-A7C8-35CB4EC7BCED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CE72E319-E681-446B-BC8F-2484CBDF8B86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BF186F6B-14AF-4D75-B322-6C665D725713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9DA4B72B-7825-4424-ABA7-F77092C50FFD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7D7A6F72-89F4-4E23-953B-ACCCA9312E95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5A85DF50-C972-4361-9A1F-BD3A15261E42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7D913F51-031F-420B-ACC8-6F61C64EF76A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8F8EDA8D-D5DD-42B3-A97A-C9BDE39B0E92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120AC679-109E-402D-9742-CC84CD2CF3CA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EEAF9452-25C0-4B32-B92A-EA9D92264789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73907C13-A790-4334-8897-CD6CCF725AC3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BB96660D-4BD0-41F3-B1CF-E9684EA2B8C7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32D8C031-E417-45D2-A127-2EF77DEBD451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5E974F15-9587-47C7-BB7C-92D651977446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E1DAD095-E98F-4694-AB5B-433494AE0E82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D86F2E81-8CAF-406C-96B2-56D7B1365712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<sst xmlns="http://schemas.openxmlformats.org/spreadsheetml/2006/main" count="500" uniqueCount="281">
  <si>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</si>
  <si>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</si>
  <si>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</si>
  <si>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</si>
  <si>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</si>
  <si>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</si>
  <si>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</si>
  <si>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</si>
  <si>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</si>
  <si>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</si>
  <si>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</si>
  <si>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</si>
  <si>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</si>
  <si>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</si>
  <si>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</si>
  <si>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</si>
  <si>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</si>
  <si>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</si>
  <si>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</si>
  <si>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</si>
  <si>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</si>
  <si>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</si>
  <si>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</si>
  <si>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</si>
  <si>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</si>
  <si>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</si>
  <si>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</si>
  <si>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</si>
  <si>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</si>
  <si>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</si>
  <si>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</si>
  <si>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</si>
  <si>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</si>
  <si>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</si>
  <si>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</si>
  <si>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</si>
  <si>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</si>
  <si>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</si>
  <si>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</si>
  <si>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</si>
  <si>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</si>
  <si>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</si>
  <si>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</si>
  <si>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</si>
  <si>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</si>
  <si>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</si>
  <si>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</si>
  <si>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</si>
  <si>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</si>
  <si>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</si>
  <si>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</si>
  <si>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</si>
  <si>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</si>
  <si>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</si>
  <si>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</si>
  <si>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</si>
  <si>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</si>
  <si>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</si>
  <si>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</si>
  <si>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</si>
  <si>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</si>
  <si>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</si>
  <si>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</si>
  <si>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</si>
  <si>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</si>
  <si>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</si>
  <si>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</si>
  <si>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</si>
  <si>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</si>
  <si>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</si>
  <si>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</si>
  <si>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</si>
  <si>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</si>
  <si>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</si>
  <si>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</si>
  <si>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</si>
  <si>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</si>
  <si>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</si>
  <si>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</si>
  <si>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</si>
  <si>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</si>
  <si>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</si>
  <si>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</si>
  <si>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</si>
  <si>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</si>
  <si>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</si>
  <si>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</si>
  <si>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</si>
  <si>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</si>
  <si>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</si>
  <si>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</si>
  <si>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</si>
  <si>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</si>
  <si>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</si>
  <si>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</si>
  <si>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</si>
  <si>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</si>
  <si>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</si>
  <si>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</si>
  <si>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</si>
  <si>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</si>
  <si>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</si>
  <si>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</si>
  <si>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</si>
  <si>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</si>
  <si>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</si>
  <si>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</si>
  <si>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</si>
  <si>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</si>
  <si>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</si>
  <si>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</si>
  <si>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</si>
  <si>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</si>
  <si>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</si>
  <si>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</si>
  <si>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</si>
  <si>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</si>
  <si>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</si>
  <si>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</si>
  <si>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</si>
  <si>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</si>
  <si>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</si>
  <si>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</si>
  <si>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</si>
  <si>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</si>
  <si>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</si>
  <si>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</si>
  <si>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</si>
  <si>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</si>
  <si>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</si>
  <si>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</si>
  <si>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</si>
  <si>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</si>
  <si>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</si>
  <si>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</si>
  <si>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</si>
  <si>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</si>
  <si>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</si>
  <si>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</si>
  <si>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</si>
  <si>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</si>
  <si>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</si>
  <si>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</si>
  <si>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</si>
  <si>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</si>
  <si>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</si>
  <si>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</si>
  <si>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</si>
  <si>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</si>
  <si>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</si>
  <si>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</si>
  <si>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</si>
  <si>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</si>
  <si>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</si>
  <si>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</si>
  <si>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</si>
  <si>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</si>
  <si>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</si>
  <si>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</si>
  <si>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</si>
  <si>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</si>
  <si>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</si>
  <si>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</si>
  <si>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</si>
  <si>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</si>
  <si>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</si>
  <si>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</si>
  <si>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</si>
  <si>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</si>
  <si>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</si>
  <si>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</si>
  <si>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</si>
  <si>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</si>
  <si>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</si>
  <si>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</si>
  <si>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</si>
  <si>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</si>
  <si>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</si>
  <si>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</si>
  <si>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</si>
  <si>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</si>
  <si>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</si>
  <si>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</si>
  <si>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</si>
  <si>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</si>
  <si>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</si>
  <si>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</si>
  <si>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</si>
  <si>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</si>
  <si>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</si>
  <si>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</si>
  <si>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</si>
  <si>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</si>
  <si>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</si>
  <si>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</si>
  <si>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</si>
  <si>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</si>
  <si>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</si>
  <si>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</si>
  <si>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</si>
  <si>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</si>
  <si>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</si>
  <si>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</si>
  <si>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</si>
  <si>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</si>
  <si>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</si>
  <si>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</si>
  <si>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</si>
  <si>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</si>
  <si>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</si>
  <si>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</si>
  <si>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</si>
  <si>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</si>
  <si>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</si>
  <si>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</si>
  <si>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</si>
  <si>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</si>
  <si>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</si>
  <si>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</si>
  <si>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</si>
  <si>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</si>
  <si>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</si>
  <si>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</si>
  <si>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</si>
  <si>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</si>
  <si>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</si>
  <si>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</si>
  <si>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</si>
  <si>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</si>
  <si>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</si>
  <si>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</si>
  <si>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</si>
  <si>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</si>
  <si>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</si>
  <si>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</si>
  <si>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</si>
  <si>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</si>
  <si>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</si>
  <si>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</si>
  <si>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</si>
  <si>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</si>
  <si>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</si>
  <si>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</si>
  <si>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</si>
  <si>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</si>
  <si>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</si>
  <si>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</si>
  <si>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Infrastruktūros statiniai</t>
  </si>
  <si>
    <t>Kiti statiniai</t>
  </si>
  <si>
    <t>Kultūros ir kitos vertybės</t>
  </si>
  <si>
    <t>Mineraliniai ištekliai</t>
  </si>
  <si>
    <t>Kitas ilgalaikis turtas</t>
  </si>
  <si>
    <t>(viešojo sektoriaus subjekto vadovo arba jo įgalioto administracijos vadovo pareigų pavadinimas)</t>
  </si>
  <si>
    <t xml:space="preserve">(ataskaitą parengusio asmens pareigų pavadinimas)                   </t>
  </si>
  <si>
    <t>Baldai, biuro įranga ir kitas ilgalaikis materialusis turtas</t>
  </si>
  <si>
    <t>Antanas Alčauskis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</si>
  <si>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</si>
  <si>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 xml:space="preserve">vyriausiasis buhalteris (buhalteris)                                                                                      </t>
  </si>
  <si>
    <t xml:space="preserve">Pateikimo valiuta ir tikslumas: eurais </t>
  </si>
  <si>
    <t>Priekulės Ievos Simonaitytės gimnazija</t>
  </si>
  <si>
    <t>PAGAL  2023-09-30 D. DUOMENIS</t>
  </si>
  <si>
    <t>Pateikimo valiuta ir tikslumas: eurais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</si>
  <si>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</si>
  <si>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</si>
  <si>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</si>
  <si>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</si>
  <si>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</si>
  <si>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</si>
  <si>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</si>
  <si>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</si>
  <si>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</si>
  <si>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</si>
  <si>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</si>
  <si>
    <t xml:space="preserve">Direktorius                                </t>
  </si>
  <si>
    <t>Direktorius</t>
  </si>
  <si>
    <t>Viktorija Kaprizkina</t>
  </si>
  <si>
    <t xml:space="preserve">Biudžetinių įstaigų centralizuotos apskaitos skyriaus vedėja                                        </t>
  </si>
  <si>
    <t xml:space="preserve">Biudžetinių įstaigų centralizuotos apskaitos skyriaus vedėja     </t>
  </si>
  <si>
    <t>Įm.k.191791956, Klaipėdos g. 20,  Priekulė, Klaipėdos r.</t>
  </si>
  <si>
    <t>2023-10-26  Nr.____</t>
  </si>
  <si>
    <r>
      <rPr>
        <u/>
        <sz val="10"/>
        <rFont val="Times New Roman"/>
        <family val="1"/>
      </rPr>
      <t>2023-10-26  Nr.</t>
    </r>
    <r>
      <rPr>
        <sz val="10"/>
        <rFont val="Times New Roman"/>
        <family val="1"/>
        <charset val="186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</si>
</sst>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9"/>
      <name val="Arial"/>
      <family val="2"/>
      <charset val="186"/>
    </font>
    <font>
      <sz val="9"/>
      <name val="Arial"/>
    </font>
    <font>
      <b/>
      <sz val="10"/>
      <name val="Arial"/>
      <charset val="186"/>
    </font>
    <font>
      <sz val="9"/>
      <color indexed="8"/>
      <name val="Tahoma"/>
      <charset val="186"/>
    </font>
    <font>
      <sz val="11"/>
      <name val="Arial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2">
    <xf numFmtId="0" fontId="0" fillId="0" borderId="0" xfId="0"/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19" fillId="33" borderId="0" xfId="0" applyFont="1" applyFill="1" applyAlignment="1">
      <alignment horizontal="left" vertical="center" wrapText="1"/>
    </xf>
    <xf numFmtId="0" fontId="37" fillId="0" borderId="0" xfId="0" applyFont="1"/>
    <xf numFmtId="0" fontId="38" fillId="0" borderId="0" xfId="0" applyFont="1"/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 wrapText="1"/>
    </xf>
    <xf numFmtId="2" fontId="18" fillId="33" borderId="16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2" fontId="18" fillId="33" borderId="12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8" fillId="33" borderId="0" xfId="0" applyFont="1" applyFill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vertical="center" wrapText="1"/>
    </xf>
    <xf numFmtId="0" fontId="24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right" vertical="center"/>
    </xf>
    <xf numFmtId="2" fontId="24" fillId="33" borderId="31" xfId="0" applyNumberFormat="1" applyFont="1" applyFill="1" applyBorder="1" applyAlignment="1">
      <alignment horizontal="right" vertical="center"/>
    </xf>
    <xf numFmtId="0" fontId="24" fillId="0" borderId="30" xfId="0" applyFont="1" applyBorder="1" applyAlignment="1">
      <alignment vertical="center"/>
    </xf>
    <xf numFmtId="2" fontId="24" fillId="0" borderId="30" xfId="0" applyNumberFormat="1" applyFont="1" applyBorder="1" applyAlignment="1">
      <alignment horizontal="right" vertical="center" wrapText="1"/>
    </xf>
    <xf numFmtId="0" fontId="26" fillId="0" borderId="30" xfId="0" applyFont="1" applyBorder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center" vertical="center" wrapText="1"/>
    </xf>
    <xf numFmtId="0" fontId="33" fillId="34" borderId="37" xfId="0" applyFont="1" applyFill="1" applyBorder="1" applyAlignment="1">
      <alignment horizontal="left" vertical="center" wrapText="1"/>
    </xf>
    <xf numFmtId="4" fontId="26" fillId="34" borderId="37" xfId="0" applyNumberFormat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4" fontId="24" fillId="0" borderId="37" xfId="0" applyNumberFormat="1" applyFont="1" applyBorder="1" applyAlignment="1">
      <alignment horizontal="center" vertical="center" wrapText="1"/>
    </xf>
    <xf numFmtId="14" fontId="25" fillId="0" borderId="0" xfId="0" applyNumberFormat="1" applyFont="1" applyAlignment="1">
      <alignment vertical="center"/>
    </xf>
    <xf numFmtId="0" fontId="18" fillId="33" borderId="33" xfId="0" applyFont="1" applyFill="1" applyBorder="1" applyAlignment="1">
      <alignment horizontal="center" vertical="center" wrapText="1"/>
    </xf>
    <xf numFmtId="16" fontId="18" fillId="33" borderId="34" xfId="0" applyNumberFormat="1" applyFont="1" applyFill="1" applyBorder="1" applyAlignment="1">
      <alignment horizontal="center" vertical="center" wrapText="1"/>
    </xf>
    <xf numFmtId="16" fontId="18" fillId="33" borderId="37" xfId="0" applyNumberFormat="1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16" fontId="18" fillId="0" borderId="37" xfId="0" applyNumberFormat="1" applyFont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24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1" fillId="33" borderId="14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8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7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tabSelected="1" zoomScaleSheetLayoutView="100" workbookViewId="0">
      <selection activeCell="E15" sqref="E15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1" customWidth="1"/>
    <col min="4" max="4" width="2.7109375" style="21" customWidth="1"/>
    <col min="5" max="5" width="59" style="21" customWidth="1"/>
    <col min="6" max="6" width="7.7109375" style="21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59" t="s">
        <v>0</v>
      </c>
      <c r="C1" s="159"/>
      <c r="D1" s="159"/>
      <c r="E1" s="159"/>
      <c r="F1" s="159"/>
      <c r="G1" s="159"/>
      <c r="H1" s="159"/>
    </row>
    <row r="2" spans="1:8">
      <c r="A2" s="15"/>
      <c r="F2" s="160" t="s">
        <v>1</v>
      </c>
      <c r="G2" s="160"/>
      <c r="H2" s="160"/>
    </row>
    <row r="3" spans="1:8">
      <c r="A3" s="15"/>
      <c r="F3" s="161" t="s">
        <v>2</v>
      </c>
      <c r="G3" s="161"/>
      <c r="H3" s="161"/>
    </row>
    <row r="4" spans="1:8">
      <c r="A4" s="15"/>
    </row>
    <row r="5" spans="1:8">
      <c r="A5" s="15"/>
      <c r="B5" s="148" t="s">
        <v>3</v>
      </c>
      <c r="C5" s="148"/>
      <c r="D5" s="148"/>
      <c r="E5" s="148"/>
      <c r="F5" s="148"/>
      <c r="G5" s="148"/>
      <c r="H5" s="148"/>
    </row>
    <row r="6" spans="1:8">
      <c r="A6" s="15"/>
      <c r="B6" s="148"/>
      <c r="C6" s="148"/>
      <c r="D6" s="148"/>
      <c r="E6" s="148"/>
      <c r="F6" s="148"/>
      <c r="G6" s="148"/>
      <c r="H6" s="148"/>
    </row>
    <row r="7" spans="1:8">
      <c r="A7" s="15"/>
      <c r="B7" s="145" t="s">
        <v>259</v>
      </c>
      <c r="C7" s="145"/>
      <c r="D7" s="145"/>
      <c r="E7" s="145"/>
      <c r="F7" s="145"/>
      <c r="G7" s="145"/>
      <c r="H7" s="145"/>
    </row>
    <row r="8" spans="1:8">
      <c r="A8" s="15"/>
      <c r="B8" s="151" t="s">
        <v>4</v>
      </c>
      <c r="C8" s="151"/>
      <c r="D8" s="151"/>
      <c r="E8" s="151"/>
      <c r="F8" s="151"/>
      <c r="G8" s="151"/>
      <c r="H8" s="151"/>
    </row>
    <row r="9" spans="1:8" ht="12.75" customHeight="1">
      <c r="A9" s="15"/>
      <c r="B9" s="145" t="s">
        <v>278</v>
      </c>
      <c r="C9" s="145"/>
      <c r="D9" s="145"/>
      <c r="E9" s="145"/>
      <c r="F9" s="145"/>
      <c r="G9" s="145"/>
      <c r="H9" s="145"/>
    </row>
    <row r="10" spans="1:8">
      <c r="A10" s="15"/>
      <c r="B10" s="144" t="s">
        <v>5</v>
      </c>
      <c r="C10" s="144"/>
      <c r="D10" s="144"/>
      <c r="E10" s="144"/>
      <c r="F10" s="144"/>
      <c r="G10" s="144"/>
      <c r="H10" s="144"/>
    </row>
    <row r="11" spans="1:8">
      <c r="A11" s="15"/>
      <c r="B11" s="146"/>
      <c r="C11" s="146"/>
      <c r="D11" s="146"/>
      <c r="E11" s="146"/>
      <c r="F11" s="146"/>
      <c r="G11" s="146"/>
      <c r="H11" s="146"/>
    </row>
    <row r="12" spans="1:8">
      <c r="A12" s="15"/>
      <c r="B12" s="147"/>
      <c r="C12" s="147"/>
      <c r="D12" s="147"/>
      <c r="E12" s="147"/>
      <c r="F12" s="147"/>
    </row>
    <row r="13" spans="1:8">
      <c r="A13" s="15"/>
      <c r="B13" s="148" t="s">
        <v>6</v>
      </c>
      <c r="C13" s="148"/>
      <c r="D13" s="148"/>
      <c r="E13" s="148"/>
      <c r="F13" s="148"/>
      <c r="G13" s="148"/>
      <c r="H13" s="148"/>
    </row>
    <row r="14" spans="1:8">
      <c r="A14" s="15"/>
      <c r="B14" s="148" t="s">
        <v>260</v>
      </c>
      <c r="C14" s="148"/>
      <c r="D14" s="148"/>
      <c r="E14" s="148"/>
      <c r="F14" s="148"/>
      <c r="G14" s="148"/>
      <c r="H14" s="148"/>
    </row>
    <row r="15" spans="1:8">
      <c r="A15" s="15"/>
      <c r="B15" s="19"/>
      <c r="C15" s="16"/>
      <c r="D15" s="16"/>
      <c r="E15" s="16"/>
      <c r="F15" s="16"/>
      <c r="G15" s="17"/>
      <c r="H15" s="17"/>
    </row>
    <row r="16" spans="1:8">
      <c r="A16" s="15"/>
      <c r="B16" s="211" t="s">
        <v>280</v>
      </c>
      <c r="C16" s="154"/>
      <c r="D16" s="154"/>
      <c r="E16" s="154"/>
      <c r="F16" s="154"/>
      <c r="G16" s="154"/>
      <c r="H16" s="154"/>
    </row>
    <row r="17" spans="1:8">
      <c r="A17" s="15"/>
      <c r="B17" s="154" t="s">
        <v>7</v>
      </c>
      <c r="C17" s="154"/>
      <c r="D17" s="154"/>
      <c r="E17" s="154"/>
      <c r="F17" s="154"/>
      <c r="G17" s="154"/>
      <c r="H17" s="154"/>
    </row>
    <row r="18" spans="1:8" ht="12.75" customHeight="1">
      <c r="A18" s="15"/>
      <c r="B18" s="19"/>
      <c r="C18" s="23"/>
      <c r="D18" s="23"/>
      <c r="E18" s="155" t="s">
        <v>258</v>
      </c>
      <c r="F18" s="155"/>
      <c r="G18" s="155"/>
      <c r="H18" s="155"/>
    </row>
    <row r="19" spans="1:8" ht="67.5" customHeight="1">
      <c r="A19" s="15"/>
      <c r="B19" s="24" t="s">
        <v>8</v>
      </c>
      <c r="C19" s="156" t="s">
        <v>9</v>
      </c>
      <c r="D19" s="157"/>
      <c r="E19" s="158"/>
      <c r="F19" s="25" t="s">
        <v>10</v>
      </c>
      <c r="G19" s="26" t="s">
        <v>11</v>
      </c>
      <c r="H19" s="26" t="s">
        <v>12</v>
      </c>
    </row>
    <row r="20" spans="1:8" s="21" customFormat="1" ht="12.75" customHeight="1">
      <c r="A20" s="15"/>
      <c r="B20" s="26" t="s">
        <v>13</v>
      </c>
      <c r="C20" s="27" t="s">
        <v>14</v>
      </c>
      <c r="D20" s="28"/>
      <c r="E20" s="29"/>
      <c r="F20" s="122"/>
      <c r="G20" s="31">
        <f>SUM(G21,G27,G37,G38,G39)</f>
        <v>893871.57</v>
      </c>
      <c r="H20" s="31">
        <f>SUM(H21,H27,H37,H38,H39)</f>
        <v>933938.91</v>
      </c>
    </row>
    <row r="21" spans="1:8" s="21" customFormat="1" ht="12.75" customHeight="1">
      <c r="A21" s="15"/>
      <c r="B21" s="32" t="s">
        <v>15</v>
      </c>
      <c r="C21" s="33" t="s">
        <v>16</v>
      </c>
      <c r="D21" s="34"/>
      <c r="E21" s="35"/>
      <c r="F21" s="122"/>
      <c r="G21" s="36">
        <f>SUM(G22:G26)</f>
        <v>0</v>
      </c>
      <c r="H21" s="36">
        <f>SUM(H22:H26)</f>
        <v>0</v>
      </c>
    </row>
    <row r="22" spans="1:8" s="21" customFormat="1" ht="12.75" customHeight="1">
      <c r="A22" s="15"/>
      <c r="B22" s="30" t="s">
        <v>17</v>
      </c>
      <c r="C22" s="37"/>
      <c r="D22" s="38" t="s">
        <v>18</v>
      </c>
      <c r="E22" s="39"/>
      <c r="F22" s="123"/>
      <c r="G22" s="36" t="s">
        <v>19</v>
      </c>
      <c r="H22" s="36" t="s">
        <v>19</v>
      </c>
    </row>
    <row r="23" spans="1:8" s="21" customFormat="1" ht="12.75" customHeight="1">
      <c r="A23" s="15"/>
      <c r="B23" s="30" t="s">
        <v>20</v>
      </c>
      <c r="C23" s="37"/>
      <c r="D23" s="38" t="s">
        <v>21</v>
      </c>
      <c r="E23" s="40"/>
      <c r="F23" s="124"/>
      <c r="G23" s="36">
        <v>0</v>
      </c>
      <c r="H23" s="36">
        <v>0</v>
      </c>
    </row>
    <row r="24" spans="1:8" s="21" customFormat="1" ht="12.75" customHeight="1">
      <c r="A24" s="15"/>
      <c r="B24" s="30" t="s">
        <v>22</v>
      </c>
      <c r="C24" s="37"/>
      <c r="D24" s="38" t="s">
        <v>23</v>
      </c>
      <c r="E24" s="40"/>
      <c r="F24" s="124"/>
      <c r="G24" s="36" t="s">
        <v>19</v>
      </c>
      <c r="H24" s="36" t="s">
        <v>19</v>
      </c>
    </row>
    <row r="25" spans="1:8" s="21" customFormat="1" ht="12.75" customHeight="1">
      <c r="A25" s="15"/>
      <c r="B25" s="30" t="s">
        <v>24</v>
      </c>
      <c r="C25" s="37"/>
      <c r="D25" s="38" t="s">
        <v>25</v>
      </c>
      <c r="E25" s="40"/>
      <c r="F25" s="125"/>
      <c r="G25" s="36" t="s">
        <v>19</v>
      </c>
      <c r="H25" s="36" t="s">
        <v>19</v>
      </c>
    </row>
    <row r="26" spans="1:8" s="21" customFormat="1" ht="12.75" customHeight="1">
      <c r="A26" s="15"/>
      <c r="B26" s="41" t="s">
        <v>26</v>
      </c>
      <c r="C26" s="37"/>
      <c r="D26" s="42" t="s">
        <v>27</v>
      </c>
      <c r="E26" s="39"/>
      <c r="F26" s="125"/>
      <c r="G26" s="36" t="s">
        <v>19</v>
      </c>
      <c r="H26" s="36" t="s">
        <v>19</v>
      </c>
    </row>
    <row r="27" spans="1:8" s="21" customFormat="1" ht="12.75" customHeight="1">
      <c r="A27" s="15"/>
      <c r="B27" s="43" t="s">
        <v>28</v>
      </c>
      <c r="C27" s="44" t="s">
        <v>29</v>
      </c>
      <c r="D27" s="45"/>
      <c r="E27" s="46"/>
      <c r="F27" s="125" t="s">
        <v>262</v>
      </c>
      <c r="G27" s="36">
        <f>SUM(G28:G36)</f>
        <v>893871.57</v>
      </c>
      <c r="H27" s="36">
        <f>SUM(H28:H36)</f>
        <v>933938.91</v>
      </c>
    </row>
    <row r="28" spans="1:8" s="21" customFormat="1" ht="12.75" customHeight="1">
      <c r="A28" s="15"/>
      <c r="B28" s="30" t="s">
        <v>30</v>
      </c>
      <c r="C28" s="37"/>
      <c r="D28" s="38" t="s">
        <v>31</v>
      </c>
      <c r="E28" s="40"/>
      <c r="F28" s="124"/>
      <c r="G28" s="36" t="s">
        <v>19</v>
      </c>
      <c r="H28" s="36" t="s">
        <v>19</v>
      </c>
    </row>
    <row r="29" spans="1:8" s="21" customFormat="1" ht="12.75" customHeight="1">
      <c r="A29" s="15"/>
      <c r="B29" s="30" t="s">
        <v>32</v>
      </c>
      <c r="C29" s="37"/>
      <c r="D29" s="38" t="s">
        <v>33</v>
      </c>
      <c r="E29" s="40"/>
      <c r="F29" s="124"/>
      <c r="G29" s="36">
        <v>449144.54</v>
      </c>
      <c r="H29" s="36">
        <v>456335.27</v>
      </c>
    </row>
    <row r="30" spans="1:8" s="21" customFormat="1" ht="12.75" customHeight="1">
      <c r="A30" s="15"/>
      <c r="B30" s="30" t="s">
        <v>34</v>
      </c>
      <c r="C30" s="37"/>
      <c r="D30" s="38" t="s">
        <v>247</v>
      </c>
      <c r="E30" s="40"/>
      <c r="F30" s="124"/>
      <c r="G30" s="36">
        <v>108082.51</v>
      </c>
      <c r="H30" s="36">
        <v>112383.66</v>
      </c>
    </row>
    <row r="31" spans="1:8" s="21" customFormat="1" ht="12.75" customHeight="1">
      <c r="A31" s="15"/>
      <c r="B31" s="30" t="s">
        <v>35</v>
      </c>
      <c r="C31" s="37"/>
      <c r="D31" s="38" t="s">
        <v>248</v>
      </c>
      <c r="E31" s="40"/>
      <c r="F31" s="124"/>
      <c r="G31" s="36">
        <v>108781.27</v>
      </c>
      <c r="H31" s="36">
        <v>98169.35</v>
      </c>
    </row>
    <row r="32" spans="1:8" s="21" customFormat="1" ht="12.75" customHeight="1">
      <c r="A32" s="15"/>
      <c r="B32" s="30" t="s">
        <v>36</v>
      </c>
      <c r="C32" s="37"/>
      <c r="D32" s="38" t="s">
        <v>37</v>
      </c>
      <c r="E32" s="40"/>
      <c r="F32" s="124"/>
      <c r="G32" s="36">
        <v>64224.28</v>
      </c>
      <c r="H32" s="36">
        <v>80178.83</v>
      </c>
    </row>
    <row r="33" spans="1:8" s="21" customFormat="1" ht="12.75" customHeight="1">
      <c r="A33" s="15"/>
      <c r="B33" s="30" t="s">
        <v>38</v>
      </c>
      <c r="C33" s="37"/>
      <c r="D33" s="38" t="s">
        <v>39</v>
      </c>
      <c r="E33" s="40"/>
      <c r="F33" s="124"/>
      <c r="G33" s="36">
        <v>90617.98</v>
      </c>
      <c r="H33" s="36">
        <v>105156</v>
      </c>
    </row>
    <row r="34" spans="1:8" s="21" customFormat="1" ht="12.75" customHeight="1">
      <c r="A34" s="15"/>
      <c r="B34" s="30" t="s">
        <v>40</v>
      </c>
      <c r="C34" s="37"/>
      <c r="D34" s="38" t="s">
        <v>254</v>
      </c>
      <c r="E34" s="40"/>
      <c r="F34" s="124"/>
      <c r="G34" s="36">
        <v>66607.990000000005</v>
      </c>
      <c r="H34" s="36">
        <v>75302.8</v>
      </c>
    </row>
    <row r="35" spans="1:8" s="21" customFormat="1" ht="12.75" customHeight="1">
      <c r="A35" s="15"/>
      <c r="B35" s="30" t="s">
        <v>41</v>
      </c>
      <c r="C35" s="47"/>
      <c r="D35" s="48" t="s">
        <v>249</v>
      </c>
      <c r="E35" s="49"/>
      <c r="F35" s="124"/>
      <c r="G35" s="36" t="s">
        <v>19</v>
      </c>
      <c r="H35" s="36" t="s">
        <v>19</v>
      </c>
    </row>
    <row r="36" spans="1:8" s="21" customFormat="1" ht="12.75" customHeight="1">
      <c r="A36" s="15"/>
      <c r="B36" s="30" t="s">
        <v>42</v>
      </c>
      <c r="C36" s="37"/>
      <c r="D36" s="38" t="s">
        <v>44</v>
      </c>
      <c r="E36" s="40"/>
      <c r="F36" s="125"/>
      <c r="G36" s="36">
        <v>6413</v>
      </c>
      <c r="H36" s="36">
        <v>6413</v>
      </c>
    </row>
    <row r="37" spans="1:8" s="21" customFormat="1" ht="12.75" customHeight="1">
      <c r="A37" s="15"/>
      <c r="B37" s="32" t="s">
        <v>45</v>
      </c>
      <c r="C37" s="50" t="s">
        <v>46</v>
      </c>
      <c r="D37" s="50"/>
      <c r="E37" s="51"/>
      <c r="F37" s="125"/>
      <c r="G37" s="36" t="s">
        <v>19</v>
      </c>
      <c r="H37" s="36" t="s">
        <v>19</v>
      </c>
    </row>
    <row r="38" spans="1:8" s="21" customFormat="1" ht="12.75" customHeight="1">
      <c r="A38" s="15"/>
      <c r="B38" s="32" t="s">
        <v>47</v>
      </c>
      <c r="C38" s="50" t="s">
        <v>250</v>
      </c>
      <c r="D38" s="50"/>
      <c r="E38" s="51"/>
      <c r="F38" s="124"/>
      <c r="G38" s="36" t="s">
        <v>19</v>
      </c>
      <c r="H38" s="36" t="s">
        <v>19</v>
      </c>
    </row>
    <row r="39" spans="1:8" s="21" customFormat="1" ht="12.75" customHeight="1">
      <c r="A39" s="15"/>
      <c r="B39" s="32" t="s">
        <v>73</v>
      </c>
      <c r="C39" s="50" t="s">
        <v>251</v>
      </c>
      <c r="D39" s="37"/>
      <c r="E39" s="52"/>
      <c r="F39" s="124"/>
      <c r="G39" s="36" t="s">
        <v>19</v>
      </c>
      <c r="H39" s="36" t="s">
        <v>19</v>
      </c>
    </row>
    <row r="40" spans="1:8" s="21" customFormat="1" ht="12.75" customHeight="1">
      <c r="A40" s="15"/>
      <c r="B40" s="26" t="s">
        <v>48</v>
      </c>
      <c r="C40" s="27" t="s">
        <v>49</v>
      </c>
      <c r="D40" s="28"/>
      <c r="E40" s="29"/>
      <c r="F40" s="124"/>
      <c r="G40" s="36" t="s">
        <v>19</v>
      </c>
      <c r="H40" s="36" t="s">
        <v>19</v>
      </c>
    </row>
    <row r="41" spans="1:8" s="21" customFormat="1" ht="12.75" customHeight="1">
      <c r="A41" s="15"/>
      <c r="B41" s="24" t="s">
        <v>50</v>
      </c>
      <c r="C41" s="53" t="s">
        <v>51</v>
      </c>
      <c r="D41" s="54"/>
      <c r="E41" s="55"/>
      <c r="F41" s="125"/>
      <c r="G41" s="31">
        <f>SUM(G42,G48,G49,G56,G57)</f>
        <v>557403.13</v>
      </c>
      <c r="H41" s="31">
        <f>SUM(H42,H48,H49,H56,H57)</f>
        <v>293160.70999999996</v>
      </c>
    </row>
    <row r="42" spans="1:8" s="21" customFormat="1" ht="12.75" customHeight="1">
      <c r="A42" s="15"/>
      <c r="B42" s="56" t="s">
        <v>15</v>
      </c>
      <c r="C42" s="57" t="s">
        <v>52</v>
      </c>
      <c r="D42" s="58"/>
      <c r="E42" s="59"/>
      <c r="F42" s="125" t="s">
        <v>263</v>
      </c>
      <c r="G42" s="36">
        <f>SUM(G43:G47)</f>
        <v>1205.5999999999999</v>
      </c>
      <c r="H42" s="36">
        <f>SUM(H43:H47)</f>
        <v>7206.48</v>
      </c>
    </row>
    <row r="43" spans="1:8" s="21" customFormat="1" ht="12.75" customHeight="1">
      <c r="A43" s="15"/>
      <c r="B43" s="60" t="s">
        <v>17</v>
      </c>
      <c r="C43" s="47"/>
      <c r="D43" s="48" t="s">
        <v>53</v>
      </c>
      <c r="E43" s="49"/>
      <c r="F43" s="124"/>
      <c r="G43" s="36" t="s">
        <v>19</v>
      </c>
      <c r="H43" s="36" t="s">
        <v>19</v>
      </c>
    </row>
    <row r="44" spans="1:8" s="21" customFormat="1" ht="12.75" customHeight="1">
      <c r="A44" s="15"/>
      <c r="B44" s="60" t="s">
        <v>20</v>
      </c>
      <c r="C44" s="47"/>
      <c r="D44" s="48" t="s">
        <v>54</v>
      </c>
      <c r="E44" s="49"/>
      <c r="F44" s="124"/>
      <c r="G44" s="36">
        <v>1205.5999999999999</v>
      </c>
      <c r="H44" s="36">
        <v>7206.48</v>
      </c>
    </row>
    <row r="45" spans="1:8" s="21" customFormat="1">
      <c r="A45" s="15"/>
      <c r="B45" s="60" t="s">
        <v>22</v>
      </c>
      <c r="C45" s="47"/>
      <c r="D45" s="48" t="s">
        <v>55</v>
      </c>
      <c r="E45" s="49"/>
      <c r="F45" s="124"/>
      <c r="G45" s="36" t="s">
        <v>19</v>
      </c>
      <c r="H45" s="36" t="s">
        <v>19</v>
      </c>
    </row>
    <row r="46" spans="1:8" s="21" customFormat="1">
      <c r="A46" s="15"/>
      <c r="B46" s="60" t="s">
        <v>24</v>
      </c>
      <c r="C46" s="47"/>
      <c r="D46" s="48" t="s">
        <v>56</v>
      </c>
      <c r="E46" s="49"/>
      <c r="F46" s="124"/>
      <c r="G46" s="36">
        <v>0</v>
      </c>
      <c r="H46" s="36">
        <v>0</v>
      </c>
    </row>
    <row r="47" spans="1:8" s="21" customFormat="1" ht="12.75" customHeight="1">
      <c r="A47" s="15"/>
      <c r="B47" s="60" t="s">
        <v>26</v>
      </c>
      <c r="C47" s="54"/>
      <c r="D47" s="136" t="s">
        <v>57</v>
      </c>
      <c r="E47" s="137"/>
      <c r="F47" s="124"/>
      <c r="G47" s="36" t="s">
        <v>19</v>
      </c>
      <c r="H47" s="36" t="s">
        <v>19</v>
      </c>
    </row>
    <row r="48" spans="1:8" s="21" customFormat="1" ht="12.75" customHeight="1">
      <c r="A48" s="15"/>
      <c r="B48" s="56" t="s">
        <v>28</v>
      </c>
      <c r="C48" s="61" t="s">
        <v>58</v>
      </c>
      <c r="D48" s="62"/>
      <c r="E48" s="63"/>
      <c r="F48" s="125" t="s">
        <v>264</v>
      </c>
      <c r="G48" s="36">
        <v>16920</v>
      </c>
      <c r="H48" s="36">
        <v>8037.5</v>
      </c>
    </row>
    <row r="49" spans="1:8" s="21" customFormat="1" ht="12.75" customHeight="1">
      <c r="A49" s="15"/>
      <c r="B49" s="56" t="s">
        <v>45</v>
      </c>
      <c r="C49" s="57" t="s">
        <v>59</v>
      </c>
      <c r="D49" s="58"/>
      <c r="E49" s="59"/>
      <c r="F49" s="125" t="s">
        <v>265</v>
      </c>
      <c r="G49" s="36">
        <f>SUM(G50:G55)</f>
        <v>515373.38</v>
      </c>
      <c r="H49" s="36">
        <f>SUM(H50:H55)</f>
        <v>269632.28999999998</v>
      </c>
    </row>
    <row r="50" spans="1:8" s="21" customFormat="1" ht="12.75" customHeight="1">
      <c r="A50" s="15"/>
      <c r="B50" s="60" t="s">
        <v>60</v>
      </c>
      <c r="C50" s="58"/>
      <c r="D50" s="64" t="s">
        <v>61</v>
      </c>
      <c r="E50" s="65"/>
      <c r="F50" s="125"/>
      <c r="G50" s="36" t="s">
        <v>19</v>
      </c>
      <c r="H50" s="36" t="s">
        <v>19</v>
      </c>
    </row>
    <row r="51" spans="1:8" s="21" customFormat="1" ht="12.75" customHeight="1">
      <c r="A51" s="15"/>
      <c r="B51" s="66" t="s">
        <v>62</v>
      </c>
      <c r="C51" s="47"/>
      <c r="D51" s="48" t="s">
        <v>63</v>
      </c>
      <c r="E51" s="67"/>
      <c r="F51" s="126"/>
      <c r="G51" s="36" t="s">
        <v>19</v>
      </c>
      <c r="H51" s="36" t="s">
        <v>19</v>
      </c>
    </row>
    <row r="52" spans="1:8" s="21" customFormat="1" ht="12.75" customHeight="1">
      <c r="A52" s="15"/>
      <c r="B52" s="60" t="s">
        <v>64</v>
      </c>
      <c r="C52" s="47"/>
      <c r="D52" s="48" t="s">
        <v>65</v>
      </c>
      <c r="E52" s="49"/>
      <c r="F52" s="125"/>
      <c r="G52" s="36">
        <v>0</v>
      </c>
      <c r="H52" s="36">
        <v>0</v>
      </c>
    </row>
    <row r="53" spans="1:8" s="21" customFormat="1" ht="12.75" customHeight="1">
      <c r="A53" s="15"/>
      <c r="B53" s="60" t="s">
        <v>66</v>
      </c>
      <c r="C53" s="47"/>
      <c r="D53" s="136" t="s">
        <v>67</v>
      </c>
      <c r="E53" s="137"/>
      <c r="F53" s="125"/>
      <c r="G53" s="36">
        <v>5377.37</v>
      </c>
      <c r="H53" s="36">
        <v>167.94</v>
      </c>
    </row>
    <row r="54" spans="1:8" s="21" customFormat="1" ht="12.75" customHeight="1">
      <c r="A54" s="15"/>
      <c r="B54" s="60" t="s">
        <v>68</v>
      </c>
      <c r="C54" s="47"/>
      <c r="D54" s="48" t="s">
        <v>69</v>
      </c>
      <c r="E54" s="49"/>
      <c r="F54" s="125"/>
      <c r="G54" s="36">
        <v>507206.68</v>
      </c>
      <c r="H54" s="36">
        <v>269464.34999999998</v>
      </c>
    </row>
    <row r="55" spans="1:8" s="21" customFormat="1" ht="12.75" customHeight="1">
      <c r="A55" s="15"/>
      <c r="B55" s="60" t="s">
        <v>70</v>
      </c>
      <c r="C55" s="47"/>
      <c r="D55" s="48" t="s">
        <v>71</v>
      </c>
      <c r="E55" s="49"/>
      <c r="F55" s="125"/>
      <c r="G55" s="36">
        <v>2789.33</v>
      </c>
      <c r="H55" s="36">
        <v>0</v>
      </c>
    </row>
    <row r="56" spans="1:8" s="21" customFormat="1" ht="12.75" customHeight="1">
      <c r="A56" s="15"/>
      <c r="B56" s="56" t="s">
        <v>47</v>
      </c>
      <c r="C56" s="68" t="s">
        <v>72</v>
      </c>
      <c r="D56" s="68"/>
      <c r="E56" s="69"/>
      <c r="F56" s="125"/>
      <c r="G56" s="36" t="s">
        <v>19</v>
      </c>
      <c r="H56" s="36" t="s">
        <v>19</v>
      </c>
    </row>
    <row r="57" spans="1:8" s="21" customFormat="1" ht="12.75" customHeight="1">
      <c r="A57" s="15"/>
      <c r="B57" s="56" t="s">
        <v>73</v>
      </c>
      <c r="C57" s="68" t="s">
        <v>74</v>
      </c>
      <c r="D57" s="68"/>
      <c r="E57" s="69"/>
      <c r="F57" s="125" t="s">
        <v>266</v>
      </c>
      <c r="G57" s="36">
        <v>23904.15</v>
      </c>
      <c r="H57" s="36">
        <v>8284.44</v>
      </c>
    </row>
    <row r="58" spans="1:8" s="21" customFormat="1" ht="12.75" customHeight="1">
      <c r="A58" s="15"/>
      <c r="B58" s="32"/>
      <c r="C58" s="44" t="s">
        <v>75</v>
      </c>
      <c r="D58" s="45"/>
      <c r="E58" s="46"/>
      <c r="F58" s="125"/>
      <c r="G58" s="36">
        <f>SUM(G20,G40,G41)</f>
        <v>1451274.7</v>
      </c>
      <c r="H58" s="36">
        <f>SUM(H20,H40,H41)</f>
        <v>1227099.6200000001</v>
      </c>
    </row>
    <row r="59" spans="1:8" s="21" customFormat="1" ht="12.75" customHeight="1">
      <c r="A59" s="15"/>
      <c r="B59" s="26" t="s">
        <v>76</v>
      </c>
      <c r="C59" s="27" t="s">
        <v>77</v>
      </c>
      <c r="D59" s="27"/>
      <c r="E59" s="70"/>
      <c r="F59" s="125" t="s">
        <v>267</v>
      </c>
      <c r="G59" s="31">
        <f>SUM(G60:G63)</f>
        <v>930281.43</v>
      </c>
      <c r="H59" s="31">
        <f>SUM(H60:H63)</f>
        <v>954819.2300000001</v>
      </c>
    </row>
    <row r="60" spans="1:8" s="21" customFormat="1" ht="12.75" customHeight="1">
      <c r="A60" s="15"/>
      <c r="B60" s="32" t="s">
        <v>15</v>
      </c>
      <c r="C60" s="50" t="s">
        <v>78</v>
      </c>
      <c r="D60" s="50"/>
      <c r="E60" s="51"/>
      <c r="F60" s="125"/>
      <c r="G60" s="36">
        <v>168310.91</v>
      </c>
      <c r="H60" s="36">
        <v>174369.24</v>
      </c>
    </row>
    <row r="61" spans="1:8" s="21" customFormat="1" ht="12.75" customHeight="1">
      <c r="A61" s="15"/>
      <c r="B61" s="43" t="s">
        <v>28</v>
      </c>
      <c r="C61" s="44" t="s">
        <v>79</v>
      </c>
      <c r="D61" s="45"/>
      <c r="E61" s="46"/>
      <c r="F61" s="127"/>
      <c r="G61" s="36">
        <v>692392.91</v>
      </c>
      <c r="H61" s="36">
        <v>738483.9</v>
      </c>
    </row>
    <row r="62" spans="1:8" s="21" customFormat="1" ht="12.75" customHeight="1">
      <c r="A62" s="15"/>
      <c r="B62" s="32" t="s">
        <v>45</v>
      </c>
      <c r="C62" s="138" t="s">
        <v>80</v>
      </c>
      <c r="D62" s="139"/>
      <c r="E62" s="140"/>
      <c r="F62" s="125"/>
      <c r="G62" s="36">
        <v>59182</v>
      </c>
      <c r="H62" s="36">
        <v>33135.79</v>
      </c>
    </row>
    <row r="63" spans="1:8" s="21" customFormat="1" ht="12.75" customHeight="1">
      <c r="A63" s="15"/>
      <c r="B63" s="32" t="s">
        <v>81</v>
      </c>
      <c r="C63" s="50" t="s">
        <v>82</v>
      </c>
      <c r="D63" s="37"/>
      <c r="E63" s="52"/>
      <c r="F63" s="125"/>
      <c r="G63" s="36">
        <v>10395.61</v>
      </c>
      <c r="H63" s="36">
        <v>8830.2999999999993</v>
      </c>
    </row>
    <row r="64" spans="1:8" s="21" customFormat="1" ht="12.75" customHeight="1">
      <c r="A64" s="15"/>
      <c r="B64" s="26" t="s">
        <v>83</v>
      </c>
      <c r="C64" s="27" t="s">
        <v>84</v>
      </c>
      <c r="D64" s="28"/>
      <c r="E64" s="29"/>
      <c r="F64" s="125"/>
      <c r="G64" s="31">
        <f>SUM(G65,G69)</f>
        <v>515951.20999999996</v>
      </c>
      <c r="H64" s="31">
        <f>SUM(H65,H69)</f>
        <v>269464.35000000003</v>
      </c>
    </row>
    <row r="65" spans="1:8" s="21" customFormat="1" ht="12.75" customHeight="1">
      <c r="A65" s="15"/>
      <c r="B65" s="32" t="s">
        <v>15</v>
      </c>
      <c r="C65" s="33" t="s">
        <v>85</v>
      </c>
      <c r="D65" s="71"/>
      <c r="E65" s="72"/>
      <c r="F65" s="125"/>
      <c r="G65" s="36">
        <f>SUM(G66:G68)</f>
        <v>26512.18</v>
      </c>
      <c r="H65" s="36">
        <f>SUM(H66:H68)</f>
        <v>26512.18</v>
      </c>
    </row>
    <row r="66" spans="1:8" s="21" customFormat="1">
      <c r="A66" s="15"/>
      <c r="B66" s="30" t="s">
        <v>17</v>
      </c>
      <c r="C66" s="73"/>
      <c r="D66" s="38" t="s">
        <v>86</v>
      </c>
      <c r="E66" s="74"/>
      <c r="F66" s="125"/>
      <c r="G66" s="36" t="s">
        <v>19</v>
      </c>
      <c r="H66" s="36" t="s">
        <v>19</v>
      </c>
    </row>
    <row r="67" spans="1:8" s="21" customFormat="1" ht="12.75" customHeight="1">
      <c r="A67" s="15"/>
      <c r="B67" s="30" t="s">
        <v>20</v>
      </c>
      <c r="C67" s="37"/>
      <c r="D67" s="38" t="s">
        <v>87</v>
      </c>
      <c r="E67" s="40"/>
      <c r="F67" s="125" t="s">
        <v>268</v>
      </c>
      <c r="G67" s="36">
        <v>26512.18</v>
      </c>
      <c r="H67" s="36">
        <v>26512.18</v>
      </c>
    </row>
    <row r="68" spans="1:8" s="21" customFormat="1" ht="12.75" customHeight="1">
      <c r="A68" s="15"/>
      <c r="B68" s="30" t="s">
        <v>88</v>
      </c>
      <c r="C68" s="37"/>
      <c r="D68" s="38" t="s">
        <v>89</v>
      </c>
      <c r="E68" s="40"/>
      <c r="F68" s="124"/>
      <c r="G68" s="36" t="s">
        <v>19</v>
      </c>
      <c r="H68" s="36" t="s">
        <v>19</v>
      </c>
    </row>
    <row r="69" spans="1:8" s="7" customFormat="1" ht="12.75" customHeight="1">
      <c r="A69" s="15"/>
      <c r="B69" s="56" t="s">
        <v>28</v>
      </c>
      <c r="C69" s="75" t="s">
        <v>90</v>
      </c>
      <c r="D69" s="76"/>
      <c r="E69" s="77"/>
      <c r="F69" s="113" t="s">
        <v>269</v>
      </c>
      <c r="G69" s="36">
        <f>SUM(G70:G75,G78:G83)</f>
        <v>489439.02999999997</v>
      </c>
      <c r="H69" s="36">
        <f>SUM(H70:H75,H78:H83)</f>
        <v>242952.17</v>
      </c>
    </row>
    <row r="70" spans="1:8" s="21" customFormat="1" ht="12.75" customHeight="1">
      <c r="A70" s="15"/>
      <c r="B70" s="30" t="s">
        <v>30</v>
      </c>
      <c r="C70" s="37"/>
      <c r="D70" s="38" t="s">
        <v>91</v>
      </c>
      <c r="E70" s="39"/>
      <c r="F70" s="125"/>
      <c r="G70" s="36" t="s">
        <v>19</v>
      </c>
      <c r="H70" s="36" t="s">
        <v>19</v>
      </c>
    </row>
    <row r="71" spans="1:8" s="21" customFormat="1" ht="12.75" customHeight="1">
      <c r="A71" s="15"/>
      <c r="B71" s="30" t="s">
        <v>32</v>
      </c>
      <c r="C71" s="73"/>
      <c r="D71" s="38" t="s">
        <v>92</v>
      </c>
      <c r="E71" s="74"/>
      <c r="F71" s="125"/>
      <c r="G71" s="36" t="s">
        <v>19</v>
      </c>
      <c r="H71" s="36" t="s">
        <v>19</v>
      </c>
    </row>
    <row r="72" spans="1:8" s="21" customFormat="1">
      <c r="A72" s="15"/>
      <c r="B72" s="30" t="s">
        <v>34</v>
      </c>
      <c r="C72" s="73"/>
      <c r="D72" s="38" t="s">
        <v>93</v>
      </c>
      <c r="E72" s="74"/>
      <c r="F72" s="125"/>
      <c r="G72" s="36" t="s">
        <v>19</v>
      </c>
      <c r="H72" s="36" t="s">
        <v>19</v>
      </c>
    </row>
    <row r="73" spans="1:8" s="21" customFormat="1">
      <c r="A73" s="15"/>
      <c r="B73" s="78" t="s">
        <v>35</v>
      </c>
      <c r="C73" s="58"/>
      <c r="D73" s="79" t="s">
        <v>94</v>
      </c>
      <c r="E73" s="65"/>
      <c r="F73" s="125"/>
      <c r="G73" s="36" t="s">
        <v>19</v>
      </c>
      <c r="H73" s="36" t="s">
        <v>19</v>
      </c>
    </row>
    <row r="74" spans="1:8" s="21" customFormat="1">
      <c r="A74" s="15"/>
      <c r="B74" s="32" t="s">
        <v>36</v>
      </c>
      <c r="C74" s="42"/>
      <c r="D74" s="42" t="s">
        <v>95</v>
      </c>
      <c r="E74" s="39"/>
      <c r="F74" s="128"/>
      <c r="G74" s="36" t="s">
        <v>19</v>
      </c>
      <c r="H74" s="36" t="s">
        <v>19</v>
      </c>
    </row>
    <row r="75" spans="1:8" s="21" customFormat="1" ht="12.75" customHeight="1">
      <c r="A75" s="15"/>
      <c r="B75" s="80" t="s">
        <v>38</v>
      </c>
      <c r="C75" s="76"/>
      <c r="D75" s="81" t="s">
        <v>96</v>
      </c>
      <c r="E75" s="20"/>
      <c r="F75" s="125"/>
      <c r="G75" s="36">
        <f>SUM(G76,G77)</f>
        <v>0</v>
      </c>
      <c r="H75" s="36">
        <f>SUM(H76,H77)</f>
        <v>0</v>
      </c>
    </row>
    <row r="76" spans="1:8" s="21" customFormat="1" ht="12.75" customHeight="1">
      <c r="A76" s="15"/>
      <c r="B76" s="60" t="s">
        <v>97</v>
      </c>
      <c r="C76" s="47"/>
      <c r="D76" s="67"/>
      <c r="E76" s="49" t="s">
        <v>98</v>
      </c>
      <c r="F76" s="125"/>
      <c r="G76" s="36">
        <v>0</v>
      </c>
      <c r="H76" s="36">
        <v>0</v>
      </c>
    </row>
    <row r="77" spans="1:8" s="21" customFormat="1" ht="12.75" customHeight="1">
      <c r="A77" s="15"/>
      <c r="B77" s="60" t="s">
        <v>99</v>
      </c>
      <c r="C77" s="47"/>
      <c r="D77" s="67"/>
      <c r="E77" s="49" t="s">
        <v>100</v>
      </c>
      <c r="F77" s="124"/>
      <c r="G77" s="36">
        <v>0</v>
      </c>
      <c r="H77" s="36">
        <v>0</v>
      </c>
    </row>
    <row r="78" spans="1:8" s="21" customFormat="1" ht="12.75" customHeight="1">
      <c r="A78" s="15"/>
      <c r="B78" s="60" t="s">
        <v>40</v>
      </c>
      <c r="C78" s="62"/>
      <c r="D78" s="82" t="s">
        <v>101</v>
      </c>
      <c r="E78" s="83"/>
      <c r="F78" s="124"/>
      <c r="G78" s="36" t="s">
        <v>19</v>
      </c>
      <c r="H78" s="36" t="s">
        <v>19</v>
      </c>
    </row>
    <row r="79" spans="1:8" s="21" customFormat="1" ht="12.75" customHeight="1">
      <c r="A79" s="15"/>
      <c r="B79" s="60" t="s">
        <v>41</v>
      </c>
      <c r="C79" s="84"/>
      <c r="D79" s="48" t="s">
        <v>102</v>
      </c>
      <c r="E79" s="85"/>
      <c r="F79" s="125"/>
      <c r="G79" s="36" t="s">
        <v>19</v>
      </c>
      <c r="H79" s="36" t="s">
        <v>19</v>
      </c>
    </row>
    <row r="80" spans="1:8" s="21" customFormat="1" ht="12.75" customHeight="1">
      <c r="A80" s="15"/>
      <c r="B80" s="60" t="s">
        <v>42</v>
      </c>
      <c r="C80" s="37"/>
      <c r="D80" s="38" t="s">
        <v>103</v>
      </c>
      <c r="E80" s="40"/>
      <c r="F80" s="125"/>
      <c r="G80" s="36">
        <v>16372.21</v>
      </c>
      <c r="H80" s="36">
        <v>62.88</v>
      </c>
    </row>
    <row r="81" spans="1:8" s="21" customFormat="1" ht="12.75" customHeight="1">
      <c r="A81" s="15"/>
      <c r="B81" s="60" t="s">
        <v>43</v>
      </c>
      <c r="C81" s="37"/>
      <c r="D81" s="38" t="s">
        <v>104</v>
      </c>
      <c r="E81" s="40"/>
      <c r="F81" s="125"/>
      <c r="G81" s="36">
        <v>236663.27</v>
      </c>
      <c r="H81" s="36">
        <v>0</v>
      </c>
    </row>
    <row r="82" spans="1:8" s="21" customFormat="1" ht="12.75" customHeight="1">
      <c r="A82" s="15"/>
      <c r="B82" s="30" t="s">
        <v>105</v>
      </c>
      <c r="C82" s="47"/>
      <c r="D82" s="48" t="s">
        <v>106</v>
      </c>
      <c r="E82" s="49"/>
      <c r="F82" s="125"/>
      <c r="G82" s="36">
        <v>236263.55</v>
      </c>
      <c r="H82" s="36">
        <v>242889.29</v>
      </c>
    </row>
    <row r="83" spans="1:8" s="21" customFormat="1" ht="12.75" customHeight="1">
      <c r="A83" s="15"/>
      <c r="B83" s="30" t="s">
        <v>107</v>
      </c>
      <c r="C83" s="37"/>
      <c r="D83" s="38" t="s">
        <v>108</v>
      </c>
      <c r="E83" s="40"/>
      <c r="F83" s="124"/>
      <c r="G83" s="36">
        <v>140</v>
      </c>
      <c r="H83" s="36" t="s">
        <v>19</v>
      </c>
    </row>
    <row r="84" spans="1:8" s="21" customFormat="1" ht="12.75" customHeight="1">
      <c r="A84" s="15"/>
      <c r="B84" s="26" t="s">
        <v>109</v>
      </c>
      <c r="C84" s="86" t="s">
        <v>110</v>
      </c>
      <c r="D84" s="87"/>
      <c r="E84" s="88"/>
      <c r="F84" s="124" t="s">
        <v>270</v>
      </c>
      <c r="G84" s="31">
        <f>SUM(G85,G86,G89,G90)</f>
        <v>5042.0599999991</v>
      </c>
      <c r="H84" s="31">
        <f>SUM(H85,H86,H89,H90)</f>
        <v>2816.04</v>
      </c>
    </row>
    <row r="85" spans="1:8" s="21" customFormat="1" ht="12.75" customHeight="1">
      <c r="A85" s="15"/>
      <c r="B85" s="32" t="s">
        <v>15</v>
      </c>
      <c r="C85" s="50" t="s">
        <v>111</v>
      </c>
      <c r="D85" s="37"/>
      <c r="E85" s="52"/>
      <c r="F85" s="124"/>
      <c r="G85" s="36" t="s">
        <v>19</v>
      </c>
      <c r="H85" s="36" t="s">
        <v>19</v>
      </c>
    </row>
    <row r="86" spans="1:8" s="21" customFormat="1" ht="12.75" customHeight="1">
      <c r="A86" s="15"/>
      <c r="B86" s="32" t="s">
        <v>28</v>
      </c>
      <c r="C86" s="33" t="s">
        <v>112</v>
      </c>
      <c r="D86" s="71"/>
      <c r="E86" s="72"/>
      <c r="F86" s="125"/>
      <c r="G86" s="36">
        <f>SUM(G87,G88)</f>
        <v>0</v>
      </c>
      <c r="H86" s="36">
        <f>SUM(H87,H88)</f>
        <v>0</v>
      </c>
    </row>
    <row r="87" spans="1:8" s="21" customFormat="1" ht="12.75" customHeight="1">
      <c r="A87" s="15"/>
      <c r="B87" s="30" t="s">
        <v>30</v>
      </c>
      <c r="C87" s="37"/>
      <c r="D87" s="38" t="s">
        <v>113</v>
      </c>
      <c r="E87" s="134"/>
      <c r="F87" s="125"/>
      <c r="G87" s="36" t="s">
        <v>19</v>
      </c>
      <c r="H87" s="36" t="s">
        <v>19</v>
      </c>
    </row>
    <row r="88" spans="1:8" s="21" customFormat="1" ht="12.75" customHeight="1">
      <c r="A88" s="15"/>
      <c r="B88" s="30" t="s">
        <v>32</v>
      </c>
      <c r="C88" s="37"/>
      <c r="D88" s="38" t="s">
        <v>114</v>
      </c>
      <c r="E88" s="40"/>
      <c r="F88" s="125"/>
      <c r="G88" s="36" t="s">
        <v>19</v>
      </c>
      <c r="H88" s="36" t="s">
        <v>19</v>
      </c>
    </row>
    <row r="89" spans="1:8" s="21" customFormat="1" ht="12.75" customHeight="1">
      <c r="A89" s="15"/>
      <c r="B89" s="56" t="s">
        <v>45</v>
      </c>
      <c r="C89" s="67" t="s">
        <v>115</v>
      </c>
      <c r="D89" s="67"/>
      <c r="E89" s="135"/>
      <c r="F89" s="125"/>
      <c r="G89" s="36" t="s">
        <v>19</v>
      </c>
      <c r="H89" s="36" t="s">
        <v>19</v>
      </c>
    </row>
    <row r="90" spans="1:8" s="21" customFormat="1" ht="12.75" customHeight="1">
      <c r="A90" s="15"/>
      <c r="B90" s="43" t="s">
        <v>47</v>
      </c>
      <c r="C90" s="44" t="s">
        <v>116</v>
      </c>
      <c r="D90" s="45"/>
      <c r="E90" s="46"/>
      <c r="F90" s="125"/>
      <c r="G90" s="36">
        <f>SUM(G91:G92)</f>
        <v>5042.0599999991</v>
      </c>
      <c r="H90" s="36">
        <f>SUM(H91:H92)</f>
        <v>2816.04</v>
      </c>
    </row>
    <row r="91" spans="1:8" s="21" customFormat="1" ht="12.75" customHeight="1">
      <c r="A91" s="15"/>
      <c r="B91" s="30" t="s">
        <v>117</v>
      </c>
      <c r="C91" s="28"/>
      <c r="D91" s="38" t="s">
        <v>118</v>
      </c>
      <c r="E91" s="89"/>
      <c r="F91" s="124"/>
      <c r="G91" s="36">
        <v>2226.0199999991</v>
      </c>
      <c r="H91" s="36">
        <v>2816.04</v>
      </c>
    </row>
    <row r="92" spans="1:8" s="21" customFormat="1" ht="12.75" customHeight="1">
      <c r="A92" s="15"/>
      <c r="B92" s="30" t="s">
        <v>119</v>
      </c>
      <c r="C92" s="28"/>
      <c r="D92" s="38" t="s">
        <v>120</v>
      </c>
      <c r="E92" s="89"/>
      <c r="F92" s="124"/>
      <c r="G92" s="36">
        <v>2816.04</v>
      </c>
      <c r="H92" s="36" t="s">
        <v>19</v>
      </c>
    </row>
    <row r="93" spans="1:8" s="21" customFormat="1" ht="12.75" customHeight="1">
      <c r="A93" s="15"/>
      <c r="B93" s="26" t="s">
        <v>121</v>
      </c>
      <c r="C93" s="86" t="s">
        <v>122</v>
      </c>
      <c r="D93" s="88"/>
      <c r="E93" s="88"/>
      <c r="F93" s="124"/>
      <c r="G93" s="31"/>
      <c r="H93" s="31"/>
    </row>
    <row r="94" spans="1:8" s="21" customFormat="1" ht="25.5" customHeight="1">
      <c r="A94" s="15"/>
      <c r="B94" s="26"/>
      <c r="C94" s="141" t="s">
        <v>123</v>
      </c>
      <c r="D94" s="136"/>
      <c r="E94" s="137"/>
      <c r="F94" s="125"/>
      <c r="G94" s="90">
        <f>SUM(G59,G64,G84,G93)</f>
        <v>1451274.6999999993</v>
      </c>
      <c r="H94" s="90">
        <f>SUM(H59,H64,H84,H93)</f>
        <v>1227099.6200000001</v>
      </c>
    </row>
    <row r="95" spans="1:8" s="21" customFormat="1">
      <c r="A95" s="15"/>
      <c r="B95" s="13"/>
      <c r="C95" s="22"/>
      <c r="D95" s="22"/>
      <c r="E95" s="22"/>
      <c r="F95" s="22"/>
    </row>
    <row r="96" spans="1:8" s="21" customFormat="1" ht="17.25" customHeight="1">
      <c r="A96" s="15"/>
      <c r="B96" s="142" t="s">
        <v>273</v>
      </c>
      <c r="C96" s="142"/>
      <c r="D96" s="142"/>
      <c r="E96" s="142"/>
      <c r="F96" s="91"/>
      <c r="G96" s="149" t="s">
        <v>255</v>
      </c>
      <c r="H96" s="149"/>
    </row>
    <row r="97" spans="1:8" s="21" customFormat="1" ht="12.75" customHeight="1">
      <c r="A97" s="15"/>
      <c r="B97" s="150" t="s">
        <v>252</v>
      </c>
      <c r="C97" s="150"/>
      <c r="D97" s="150"/>
      <c r="E97" s="150"/>
      <c r="F97" s="21" t="s">
        <v>124</v>
      </c>
      <c r="G97" s="151" t="s">
        <v>125</v>
      </c>
      <c r="H97" s="151"/>
    </row>
    <row r="98" spans="1:8" s="21" customFormat="1">
      <c r="A98" s="15"/>
      <c r="B98" s="23"/>
      <c r="C98" s="23"/>
      <c r="D98" s="23"/>
      <c r="E98" s="23"/>
      <c r="F98" s="23"/>
      <c r="G98" s="23"/>
      <c r="H98" s="23"/>
    </row>
    <row r="99" spans="1:8" s="21" customFormat="1" ht="16.5" customHeight="1">
      <c r="A99" s="15"/>
      <c r="B99" s="152" t="s">
        <v>276</v>
      </c>
      <c r="C99" s="152"/>
      <c r="D99" s="152"/>
      <c r="E99" s="152"/>
      <c r="F99" s="92"/>
      <c r="G99" s="153" t="s">
        <v>275</v>
      </c>
      <c r="H99" s="153"/>
    </row>
    <row r="100" spans="1:8" s="21" customFormat="1" ht="12.75" customHeight="1">
      <c r="A100" s="15"/>
      <c r="B100" s="143" t="s">
        <v>253</v>
      </c>
      <c r="C100" s="143"/>
      <c r="D100" s="143"/>
      <c r="E100" s="143"/>
      <c r="F100" s="7" t="s">
        <v>124</v>
      </c>
      <c r="G100" s="144" t="s">
        <v>125</v>
      </c>
      <c r="H100" s="144"/>
    </row>
    <row r="101" spans="1:8" s="21" customFormat="1">
      <c r="A101" s="15"/>
    </row>
    <row r="102" spans="1:8" s="21" customFormat="1">
      <c r="A102" s="15"/>
    </row>
    <row r="103" spans="1:8" s="21" customFormat="1">
      <c r="A103" s="15"/>
    </row>
    <row r="104" spans="1:8" s="21" customFormat="1">
      <c r="A104" s="15"/>
    </row>
    <row r="105" spans="1:8" s="21" customFormat="1">
      <c r="A105" s="15"/>
    </row>
    <row r="106" spans="1:8" s="21" customFormat="1">
      <c r="A106" s="15"/>
    </row>
    <row r="107" spans="1:8" s="21" customFormat="1">
      <c r="A107" s="15"/>
    </row>
    <row r="108" spans="1:8" s="21" customFormat="1">
      <c r="A108" s="15"/>
    </row>
    <row r="109" spans="1:8" s="21" customFormat="1">
      <c r="A109" s="15"/>
    </row>
    <row r="110" spans="1:8" s="21" customFormat="1">
      <c r="A110" s="15"/>
    </row>
    <row r="111" spans="1:8" s="21" customFormat="1">
      <c r="A111" s="15"/>
    </row>
    <row r="112" spans="1:8" s="21" customFormat="1">
      <c r="A112" s="15"/>
    </row>
    <row r="113" spans="1:1" s="21" customFormat="1">
      <c r="A113" s="15"/>
    </row>
    <row r="114" spans="1:1" s="21" customFormat="1">
      <c r="A114" s="15"/>
    </row>
    <row r="115" spans="1:1" s="21" customFormat="1">
      <c r="A115" s="15"/>
    </row>
    <row r="116" spans="1:1" s="21" customFormat="1">
      <c r="A116" s="15"/>
    </row>
    <row r="117" spans="1:1" s="21" customFormat="1">
      <c r="A117" s="15"/>
    </row>
    <row r="118" spans="1:1" s="21" customFormat="1">
      <c r="A118" s="15"/>
    </row>
    <row r="119" spans="1:1" s="21" customFormat="1">
      <c r="A119"/>
    </row>
  </sheetData>
  <mergeCells count="27">
    <mergeCell ref="B8:H8"/>
    <mergeCell ref="B1:H1"/>
    <mergeCell ref="F2:H2"/>
    <mergeCell ref="F3:H3"/>
    <mergeCell ref="B5:H6"/>
    <mergeCell ref="B7:H7"/>
    <mergeCell ref="B100:E100"/>
    <mergeCell ref="G100:H100"/>
    <mergeCell ref="B9:H9"/>
    <mergeCell ref="B10:H11"/>
    <mergeCell ref="B12:F12"/>
    <mergeCell ref="B13:H13"/>
    <mergeCell ref="G96:H96"/>
    <mergeCell ref="B97:E97"/>
    <mergeCell ref="G97:H97"/>
    <mergeCell ref="B99:E99"/>
    <mergeCell ref="G99:H99"/>
    <mergeCell ref="B14:H14"/>
    <mergeCell ref="B16:H16"/>
    <mergeCell ref="B17:H17"/>
    <mergeCell ref="E18:H18"/>
    <mergeCell ref="C19:E19"/>
    <mergeCell ref="D47:E47"/>
    <mergeCell ref="D53:E53"/>
    <mergeCell ref="C62:E62"/>
    <mergeCell ref="C94:E94"/>
    <mergeCell ref="B96:E96"/>
  </mergeCells>
  <printOptions horizontalCentered="1"/>
  <pageMargins left="0.55118110236220474" right="0.55118110236220474" top="0.6692913385826772" bottom="0.19685039370078741" header="0.31496062992125984" footer="0.11811023622047245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3F9B-DAE7-4A2E-8464-63280FB50223}">
  <sheetPr>
    <pageSetUpPr fitToPage="1"/>
  </sheetPr>
  <dimension ref="B1:J67"/>
  <sheetViews>
    <sheetView workbookViewId="0">
      <selection activeCell="B6" sqref="B6:J6"/>
    </sheetView>
  </sheetViews>
  <sheetFormatPr defaultRowHeight="12.75"/>
  <cols>
    <col min="1" max="1" width="3.140625" style="2" customWidth="1"/>
    <col min="2" max="2" width="8" style="2" customWidth="1"/>
    <col min="3" max="3" width="1.5703125" style="2" hidden="1" customWidth="1"/>
    <col min="4" max="4" width="30.140625" style="2" customWidth="1"/>
    <col min="5" max="5" width="18.28515625" style="2" customWidth="1"/>
    <col min="6" max="6" width="9.140625" style="2" hidden="1" customWidth="1"/>
    <col min="7" max="7" width="11.7109375" style="2" customWidth="1"/>
    <col min="8" max="8" width="13.140625" style="2" customWidth="1"/>
    <col min="9" max="9" width="14.7109375" style="2" customWidth="1"/>
    <col min="10" max="10" width="15.85546875" style="2" customWidth="1"/>
    <col min="11" max="16384" width="9.140625" style="2"/>
  </cols>
  <sheetData>
    <row r="1" spans="2:10" ht="6" customHeight="1">
      <c r="B1" s="197" t="s">
        <v>0</v>
      </c>
      <c r="C1" s="197"/>
      <c r="D1" s="197"/>
      <c r="E1" s="197"/>
      <c r="F1" s="197"/>
      <c r="G1" s="197"/>
      <c r="H1" s="197"/>
      <c r="I1" s="197"/>
      <c r="J1" s="197"/>
    </row>
    <row r="2" spans="2:10" ht="15.75" customHeight="1">
      <c r="E2" s="3"/>
      <c r="H2" s="4" t="s">
        <v>126</v>
      </c>
      <c r="I2" s="5"/>
      <c r="J2" s="5"/>
    </row>
    <row r="3" spans="2:10" ht="15.75" customHeight="1">
      <c r="H3" s="4" t="s">
        <v>2</v>
      </c>
      <c r="I3" s="5"/>
      <c r="J3" s="5"/>
    </row>
    <row r="4" spans="2:10" ht="4.5" customHeight="1"/>
    <row r="5" spans="2:10" ht="15.75" customHeight="1">
      <c r="B5" s="198" t="s">
        <v>127</v>
      </c>
      <c r="C5" s="198"/>
      <c r="D5" s="198"/>
      <c r="E5" s="198"/>
      <c r="F5" s="198"/>
      <c r="G5" s="198"/>
      <c r="H5" s="198"/>
      <c r="I5" s="198"/>
      <c r="J5" s="198"/>
    </row>
    <row r="6" spans="2:10" ht="15.75" customHeight="1">
      <c r="B6" s="199" t="s">
        <v>128</v>
      </c>
      <c r="C6" s="199"/>
      <c r="D6" s="199"/>
      <c r="E6" s="199"/>
      <c r="F6" s="199"/>
      <c r="G6" s="199"/>
      <c r="H6" s="199"/>
      <c r="I6" s="199"/>
      <c r="J6" s="199"/>
    </row>
    <row r="7" spans="2:10" ht="15.75" customHeight="1">
      <c r="B7" s="200" t="s">
        <v>259</v>
      </c>
      <c r="C7" s="200"/>
      <c r="D7" s="200"/>
      <c r="E7" s="200"/>
      <c r="F7" s="200"/>
      <c r="G7" s="200"/>
      <c r="H7" s="200"/>
      <c r="I7" s="200"/>
      <c r="J7" s="200"/>
    </row>
    <row r="8" spans="2:10" ht="15" customHeight="1">
      <c r="B8" s="187" t="s">
        <v>129</v>
      </c>
      <c r="C8" s="187"/>
      <c r="D8" s="187"/>
      <c r="E8" s="187"/>
      <c r="F8" s="187"/>
      <c r="G8" s="187"/>
      <c r="H8" s="187"/>
      <c r="I8" s="187"/>
      <c r="J8" s="187"/>
    </row>
    <row r="9" spans="2:10" ht="15" customHeight="1">
      <c r="B9" s="196" t="s">
        <v>278</v>
      </c>
      <c r="C9" s="196"/>
      <c r="D9" s="196"/>
      <c r="E9" s="196"/>
      <c r="F9" s="196"/>
      <c r="G9" s="196"/>
      <c r="H9" s="196"/>
      <c r="I9" s="196"/>
      <c r="J9" s="196"/>
    </row>
    <row r="10" spans="2:10" ht="15" customHeight="1">
      <c r="B10" s="187" t="s">
        <v>130</v>
      </c>
      <c r="C10" s="187"/>
      <c r="D10" s="187"/>
      <c r="E10" s="187"/>
      <c r="F10" s="187"/>
      <c r="G10" s="187"/>
      <c r="H10" s="187"/>
      <c r="I10" s="187"/>
      <c r="J10" s="187"/>
    </row>
    <row r="11" spans="2:10" ht="15" customHeight="1">
      <c r="B11" s="188" t="s">
        <v>131</v>
      </c>
      <c r="C11" s="188"/>
      <c r="D11" s="188"/>
      <c r="E11" s="188"/>
      <c r="F11" s="188"/>
      <c r="G11" s="188"/>
      <c r="H11" s="188"/>
      <c r="I11" s="188"/>
      <c r="J11" s="188"/>
    </row>
    <row r="12" spans="2:10" ht="6.75" customHeight="1">
      <c r="B12" s="189"/>
      <c r="C12" s="189"/>
      <c r="D12" s="189"/>
      <c r="E12" s="189"/>
      <c r="F12" s="189"/>
      <c r="G12" s="189"/>
      <c r="H12" s="189"/>
      <c r="I12" s="189"/>
      <c r="J12" s="189"/>
    </row>
    <row r="13" spans="2:10" ht="15" customHeight="1">
      <c r="B13" s="190" t="s">
        <v>132</v>
      </c>
      <c r="C13" s="190"/>
      <c r="D13" s="190"/>
      <c r="E13" s="190"/>
      <c r="F13" s="190"/>
      <c r="G13" s="190"/>
      <c r="H13" s="190"/>
      <c r="I13" s="190"/>
      <c r="J13" s="190"/>
    </row>
    <row r="14" spans="2:10" ht="5.25" customHeight="1">
      <c r="B14" s="188"/>
      <c r="C14" s="188"/>
      <c r="D14" s="188"/>
      <c r="E14" s="188"/>
      <c r="F14" s="188"/>
      <c r="G14" s="188"/>
      <c r="H14" s="188"/>
      <c r="I14" s="188"/>
      <c r="J14" s="188"/>
    </row>
    <row r="15" spans="2:10" ht="15" customHeight="1">
      <c r="B15" s="190" t="s">
        <v>260</v>
      </c>
      <c r="C15" s="190"/>
      <c r="D15" s="190"/>
      <c r="E15" s="190"/>
      <c r="F15" s="190"/>
      <c r="G15" s="190"/>
      <c r="H15" s="190"/>
      <c r="I15" s="190"/>
      <c r="J15" s="190"/>
    </row>
    <row r="16" spans="2:10" ht="5.25" customHeight="1">
      <c r="B16" s="93"/>
      <c r="C16" s="18"/>
      <c r="D16" s="18"/>
      <c r="E16" s="18"/>
      <c r="F16" s="18"/>
      <c r="G16" s="18"/>
      <c r="H16" s="18"/>
      <c r="I16" s="18"/>
      <c r="J16" s="18"/>
    </row>
    <row r="17" spans="2:10" ht="15" customHeight="1">
      <c r="B17" s="191" t="s">
        <v>279</v>
      </c>
      <c r="C17" s="191"/>
      <c r="D17" s="191"/>
      <c r="E17" s="191"/>
      <c r="F17" s="191"/>
      <c r="G17" s="191"/>
      <c r="H17" s="191"/>
      <c r="I17" s="191"/>
      <c r="J17" s="191"/>
    </row>
    <row r="18" spans="2:10" ht="12.75" customHeight="1">
      <c r="B18" s="188" t="s">
        <v>7</v>
      </c>
      <c r="C18" s="188"/>
      <c r="D18" s="188"/>
      <c r="E18" s="188"/>
      <c r="F18" s="188"/>
      <c r="G18" s="188"/>
      <c r="H18" s="188"/>
      <c r="I18" s="188"/>
      <c r="J18" s="188"/>
    </row>
    <row r="19" spans="2:10" s="18" customFormat="1" ht="15" customHeight="1">
      <c r="B19" s="192" t="s">
        <v>261</v>
      </c>
      <c r="C19" s="192"/>
      <c r="D19" s="192"/>
      <c r="E19" s="192"/>
      <c r="F19" s="192"/>
      <c r="G19" s="192"/>
      <c r="H19" s="192"/>
      <c r="I19" s="192"/>
      <c r="J19" s="192"/>
    </row>
    <row r="20" spans="2:10" s="6" customFormat="1" ht="50.1" customHeight="1">
      <c r="B20" s="193" t="s">
        <v>8</v>
      </c>
      <c r="C20" s="194"/>
      <c r="D20" s="193" t="s">
        <v>9</v>
      </c>
      <c r="E20" s="195"/>
      <c r="F20" s="195"/>
      <c r="G20" s="194"/>
      <c r="H20" s="95" t="s">
        <v>133</v>
      </c>
      <c r="I20" s="95" t="s">
        <v>134</v>
      </c>
      <c r="J20" s="95" t="s">
        <v>135</v>
      </c>
    </row>
    <row r="21" spans="2:10" ht="15.75" customHeight="1">
      <c r="B21" s="96" t="s">
        <v>13</v>
      </c>
      <c r="C21" s="97" t="s">
        <v>136</v>
      </c>
      <c r="D21" s="178" t="s">
        <v>136</v>
      </c>
      <c r="E21" s="179"/>
      <c r="F21" s="179"/>
      <c r="G21" s="180"/>
      <c r="H21" s="98"/>
      <c r="I21" s="99">
        <f>SUM(I22,I27,I28)</f>
        <v>2651135.77</v>
      </c>
      <c r="J21" s="99">
        <f>SUM(J22,J27,J28)</f>
        <v>2267679.7900000005</v>
      </c>
    </row>
    <row r="22" spans="2:10" ht="15.75" customHeight="1">
      <c r="B22" s="100" t="s">
        <v>15</v>
      </c>
      <c r="C22" s="101" t="s">
        <v>137</v>
      </c>
      <c r="D22" s="184" t="s">
        <v>137</v>
      </c>
      <c r="E22" s="185"/>
      <c r="F22" s="185"/>
      <c r="G22" s="186"/>
      <c r="H22" s="102"/>
      <c r="I22" s="103">
        <f>SUM(I23:I26)</f>
        <v>2584909.73</v>
      </c>
      <c r="J22" s="103">
        <f>SUM(J23:J26)</f>
        <v>2206695.0500000003</v>
      </c>
    </row>
    <row r="23" spans="2:10" ht="15.75" customHeight="1">
      <c r="B23" s="100" t="s">
        <v>138</v>
      </c>
      <c r="C23" s="101" t="s">
        <v>78</v>
      </c>
      <c r="D23" s="184" t="s">
        <v>78</v>
      </c>
      <c r="E23" s="185"/>
      <c r="F23" s="185"/>
      <c r="G23" s="186"/>
      <c r="H23" s="102"/>
      <c r="I23" s="104">
        <v>1699305.24</v>
      </c>
      <c r="J23" s="104">
        <v>1393171.68</v>
      </c>
    </row>
    <row r="24" spans="2:10" ht="15.75" customHeight="1">
      <c r="B24" s="100" t="s">
        <v>139</v>
      </c>
      <c r="C24" s="105" t="s">
        <v>140</v>
      </c>
      <c r="D24" s="181" t="s">
        <v>140</v>
      </c>
      <c r="E24" s="182"/>
      <c r="F24" s="182"/>
      <c r="G24" s="183"/>
      <c r="H24" s="102"/>
      <c r="I24" s="104">
        <v>810923.68</v>
      </c>
      <c r="J24" s="104">
        <v>714519.09</v>
      </c>
    </row>
    <row r="25" spans="2:10" ht="15.75" customHeight="1">
      <c r="B25" s="100" t="s">
        <v>141</v>
      </c>
      <c r="C25" s="101" t="s">
        <v>142</v>
      </c>
      <c r="D25" s="181" t="s">
        <v>142</v>
      </c>
      <c r="E25" s="182"/>
      <c r="F25" s="182"/>
      <c r="G25" s="183"/>
      <c r="H25" s="102"/>
      <c r="I25" s="104">
        <v>68619.38</v>
      </c>
      <c r="J25" s="104">
        <v>95371.58</v>
      </c>
    </row>
    <row r="26" spans="2:10" ht="15.75" customHeight="1">
      <c r="B26" s="100" t="s">
        <v>143</v>
      </c>
      <c r="C26" s="105" t="s">
        <v>144</v>
      </c>
      <c r="D26" s="181" t="s">
        <v>144</v>
      </c>
      <c r="E26" s="182"/>
      <c r="F26" s="182"/>
      <c r="G26" s="183"/>
      <c r="H26" s="102"/>
      <c r="I26" s="104">
        <v>6061.43</v>
      </c>
      <c r="J26" s="104">
        <v>3632.7</v>
      </c>
    </row>
    <row r="27" spans="2:10" ht="15.75" customHeight="1">
      <c r="B27" s="100" t="s">
        <v>28</v>
      </c>
      <c r="C27" s="101" t="s">
        <v>145</v>
      </c>
      <c r="D27" s="181" t="s">
        <v>145</v>
      </c>
      <c r="E27" s="182"/>
      <c r="F27" s="182"/>
      <c r="G27" s="183"/>
      <c r="H27" s="102"/>
      <c r="I27" s="103"/>
      <c r="J27" s="106"/>
    </row>
    <row r="28" spans="2:10" ht="15.75" customHeight="1">
      <c r="B28" s="100" t="s">
        <v>45</v>
      </c>
      <c r="C28" s="101" t="s">
        <v>146</v>
      </c>
      <c r="D28" s="181" t="s">
        <v>146</v>
      </c>
      <c r="E28" s="182"/>
      <c r="F28" s="182"/>
      <c r="G28" s="183"/>
      <c r="H28" s="129" t="s">
        <v>271</v>
      </c>
      <c r="I28" s="103">
        <f>SUM(I29)+SUM(I30)</f>
        <v>66226.039999999994</v>
      </c>
      <c r="J28" s="103">
        <f>SUM(J29)+SUM(J30)</f>
        <v>60984.74</v>
      </c>
    </row>
    <row r="29" spans="2:10" ht="15.75" customHeight="1">
      <c r="B29" s="100" t="s">
        <v>147</v>
      </c>
      <c r="C29" s="105" t="s">
        <v>148</v>
      </c>
      <c r="D29" s="181" t="s">
        <v>148</v>
      </c>
      <c r="E29" s="182"/>
      <c r="F29" s="182"/>
      <c r="G29" s="183"/>
      <c r="H29" s="129"/>
      <c r="I29" s="104">
        <v>66226.039999999994</v>
      </c>
      <c r="J29" s="104">
        <v>60984.74</v>
      </c>
    </row>
    <row r="30" spans="2:10" ht="15.75" customHeight="1">
      <c r="B30" s="100" t="s">
        <v>149</v>
      </c>
      <c r="C30" s="105" t="s">
        <v>150</v>
      </c>
      <c r="D30" s="181" t="s">
        <v>150</v>
      </c>
      <c r="E30" s="182"/>
      <c r="F30" s="182"/>
      <c r="G30" s="183"/>
      <c r="H30" s="129"/>
      <c r="I30" s="104" t="s">
        <v>19</v>
      </c>
      <c r="J30" s="104" t="s">
        <v>19</v>
      </c>
    </row>
    <row r="31" spans="2:10" ht="15.75" customHeight="1">
      <c r="B31" s="96" t="s">
        <v>48</v>
      </c>
      <c r="C31" s="97" t="s">
        <v>151</v>
      </c>
      <c r="D31" s="178" t="s">
        <v>151</v>
      </c>
      <c r="E31" s="179"/>
      <c r="F31" s="179"/>
      <c r="G31" s="180"/>
      <c r="H31" s="130" t="s">
        <v>272</v>
      </c>
      <c r="I31" s="99">
        <f>SUM(I32:I45)</f>
        <v>2651900.4</v>
      </c>
      <c r="J31" s="99">
        <f>SUM(J32:J45)</f>
        <v>2261894.6100000003</v>
      </c>
    </row>
    <row r="32" spans="2:10" ht="15.75" customHeight="1">
      <c r="B32" s="100" t="s">
        <v>15</v>
      </c>
      <c r="C32" s="101" t="s">
        <v>152</v>
      </c>
      <c r="D32" s="181" t="s">
        <v>153</v>
      </c>
      <c r="E32" s="182"/>
      <c r="F32" s="182"/>
      <c r="G32" s="183"/>
      <c r="H32" s="102"/>
      <c r="I32" s="104">
        <v>2189814.19</v>
      </c>
      <c r="J32" s="104">
        <v>1853030.26</v>
      </c>
    </row>
    <row r="33" spans="2:10" ht="15.75" customHeight="1">
      <c r="B33" s="100" t="s">
        <v>28</v>
      </c>
      <c r="C33" s="101" t="s">
        <v>154</v>
      </c>
      <c r="D33" s="181" t="s">
        <v>155</v>
      </c>
      <c r="E33" s="182"/>
      <c r="F33" s="182"/>
      <c r="G33" s="183"/>
      <c r="H33" s="102"/>
      <c r="I33" s="104">
        <v>72734.960000000006</v>
      </c>
      <c r="J33" s="104">
        <v>61563.44</v>
      </c>
    </row>
    <row r="34" spans="2:10" ht="15.75" customHeight="1">
      <c r="B34" s="100" t="s">
        <v>45</v>
      </c>
      <c r="C34" s="101" t="s">
        <v>156</v>
      </c>
      <c r="D34" s="181" t="s">
        <v>157</v>
      </c>
      <c r="E34" s="182"/>
      <c r="F34" s="182"/>
      <c r="G34" s="183"/>
      <c r="H34" s="102"/>
      <c r="I34" s="104">
        <v>58847.28</v>
      </c>
      <c r="J34" s="104">
        <v>64897.919999999998</v>
      </c>
    </row>
    <row r="35" spans="2:10" ht="15.75" customHeight="1">
      <c r="B35" s="100" t="s">
        <v>47</v>
      </c>
      <c r="C35" s="101" t="s">
        <v>158</v>
      </c>
      <c r="D35" s="184" t="s">
        <v>159</v>
      </c>
      <c r="E35" s="185"/>
      <c r="F35" s="185"/>
      <c r="G35" s="186"/>
      <c r="H35" s="102"/>
      <c r="I35" s="104">
        <v>554.89</v>
      </c>
      <c r="J35" s="104">
        <v>358.86</v>
      </c>
    </row>
    <row r="36" spans="2:10" ht="15.75" customHeight="1">
      <c r="B36" s="100" t="s">
        <v>73</v>
      </c>
      <c r="C36" s="101" t="s">
        <v>160</v>
      </c>
      <c r="D36" s="184" t="s">
        <v>161</v>
      </c>
      <c r="E36" s="185"/>
      <c r="F36" s="185"/>
      <c r="G36" s="186"/>
      <c r="H36" s="102"/>
      <c r="I36" s="104">
        <v>21410.16</v>
      </c>
      <c r="J36" s="104">
        <v>17942.59</v>
      </c>
    </row>
    <row r="37" spans="2:10" ht="15.75" customHeight="1">
      <c r="B37" s="100" t="s">
        <v>162</v>
      </c>
      <c r="C37" s="101" t="s">
        <v>163</v>
      </c>
      <c r="D37" s="184" t="s">
        <v>164</v>
      </c>
      <c r="E37" s="185"/>
      <c r="F37" s="185"/>
      <c r="G37" s="186"/>
      <c r="H37" s="102"/>
      <c r="I37" s="104">
        <v>6496.6</v>
      </c>
      <c r="J37" s="104">
        <v>13319.17</v>
      </c>
    </row>
    <row r="38" spans="2:10" ht="15.75" customHeight="1">
      <c r="B38" s="100" t="s">
        <v>165</v>
      </c>
      <c r="C38" s="101" t="s">
        <v>166</v>
      </c>
      <c r="D38" s="184" t="s">
        <v>167</v>
      </c>
      <c r="E38" s="185"/>
      <c r="F38" s="185"/>
      <c r="G38" s="186"/>
      <c r="H38" s="102"/>
      <c r="I38" s="104">
        <v>45605.4</v>
      </c>
      <c r="J38" s="104">
        <v>17662.849999999999</v>
      </c>
    </row>
    <row r="39" spans="2:10" ht="15.75" customHeight="1">
      <c r="B39" s="100" t="s">
        <v>168</v>
      </c>
      <c r="C39" s="101" t="s">
        <v>169</v>
      </c>
      <c r="D39" s="181" t="s">
        <v>169</v>
      </c>
      <c r="E39" s="182"/>
      <c r="F39" s="182"/>
      <c r="G39" s="183"/>
      <c r="H39" s="102"/>
      <c r="I39" s="104" t="s">
        <v>19</v>
      </c>
      <c r="J39" s="104" t="s">
        <v>19</v>
      </c>
    </row>
    <row r="40" spans="2:10" ht="15.75" customHeight="1">
      <c r="B40" s="100" t="s">
        <v>170</v>
      </c>
      <c r="C40" s="101" t="s">
        <v>171</v>
      </c>
      <c r="D40" s="184" t="s">
        <v>171</v>
      </c>
      <c r="E40" s="185"/>
      <c r="F40" s="185"/>
      <c r="G40" s="186"/>
      <c r="H40" s="102"/>
      <c r="I40" s="104">
        <v>214021.38</v>
      </c>
      <c r="J40" s="104">
        <v>196692.84</v>
      </c>
    </row>
    <row r="41" spans="2:10" ht="15.75" customHeight="1">
      <c r="B41" s="100" t="s">
        <v>172</v>
      </c>
      <c r="C41" s="101" t="s">
        <v>173</v>
      </c>
      <c r="D41" s="181" t="s">
        <v>174</v>
      </c>
      <c r="E41" s="182"/>
      <c r="F41" s="182"/>
      <c r="G41" s="183"/>
      <c r="H41" s="102"/>
      <c r="I41" s="104" t="s">
        <v>19</v>
      </c>
      <c r="J41" s="104" t="s">
        <v>19</v>
      </c>
    </row>
    <row r="42" spans="2:10" ht="15.75" customHeight="1">
      <c r="B42" s="100" t="s">
        <v>175</v>
      </c>
      <c r="C42" s="101" t="s">
        <v>176</v>
      </c>
      <c r="D42" s="181" t="s">
        <v>177</v>
      </c>
      <c r="E42" s="182"/>
      <c r="F42" s="182"/>
      <c r="G42" s="183"/>
      <c r="H42" s="102"/>
      <c r="I42" s="104" t="s">
        <v>19</v>
      </c>
      <c r="J42" s="104" t="s">
        <v>19</v>
      </c>
    </row>
    <row r="43" spans="2:10" ht="15.75" customHeight="1">
      <c r="B43" s="100" t="s">
        <v>178</v>
      </c>
      <c r="C43" s="101" t="s">
        <v>179</v>
      </c>
      <c r="D43" s="181" t="s">
        <v>180</v>
      </c>
      <c r="E43" s="182"/>
      <c r="F43" s="182"/>
      <c r="G43" s="183"/>
      <c r="H43" s="102"/>
      <c r="I43" s="104" t="s">
        <v>19</v>
      </c>
      <c r="J43" s="104" t="s">
        <v>19</v>
      </c>
    </row>
    <row r="44" spans="2:10" ht="15.75" customHeight="1">
      <c r="B44" s="100" t="s">
        <v>181</v>
      </c>
      <c r="C44" s="101" t="s">
        <v>182</v>
      </c>
      <c r="D44" s="181" t="s">
        <v>183</v>
      </c>
      <c r="E44" s="182"/>
      <c r="F44" s="182"/>
      <c r="G44" s="183"/>
      <c r="H44" s="102"/>
      <c r="I44" s="104">
        <v>42415.54</v>
      </c>
      <c r="J44" s="104">
        <v>36426.68</v>
      </c>
    </row>
    <row r="45" spans="2:10" ht="15.75" customHeight="1">
      <c r="B45" s="100" t="s">
        <v>184</v>
      </c>
      <c r="C45" s="101" t="s">
        <v>185</v>
      </c>
      <c r="D45" s="164" t="s">
        <v>186</v>
      </c>
      <c r="E45" s="165"/>
      <c r="F45" s="165"/>
      <c r="G45" s="166"/>
      <c r="H45" s="102"/>
      <c r="I45" s="104" t="s">
        <v>19</v>
      </c>
      <c r="J45" s="104" t="s">
        <v>19</v>
      </c>
    </row>
    <row r="46" spans="2:10" ht="15.75" customHeight="1">
      <c r="B46" s="97" t="s">
        <v>50</v>
      </c>
      <c r="C46" s="107" t="s">
        <v>187</v>
      </c>
      <c r="D46" s="169" t="s">
        <v>187</v>
      </c>
      <c r="E46" s="170"/>
      <c r="F46" s="170"/>
      <c r="G46" s="171"/>
      <c r="H46" s="98"/>
      <c r="I46" s="99">
        <f>I21-I31</f>
        <v>-764.62999999988824</v>
      </c>
      <c r="J46" s="99">
        <f>J21-J31</f>
        <v>5785.1800000001676</v>
      </c>
    </row>
    <row r="47" spans="2:10" ht="15.75" customHeight="1">
      <c r="B47" s="97" t="s">
        <v>76</v>
      </c>
      <c r="C47" s="97" t="s">
        <v>188</v>
      </c>
      <c r="D47" s="172" t="s">
        <v>188</v>
      </c>
      <c r="E47" s="173"/>
      <c r="F47" s="173"/>
      <c r="G47" s="174"/>
      <c r="H47" s="108"/>
      <c r="I47" s="99">
        <f>IF(TYPE(I48)=1,I48,0)+IF(TYPE(I49)=1,I49,0)-IF(TYPE(I50)=1,I50,0)</f>
        <v>2990.65</v>
      </c>
      <c r="J47" s="99">
        <f>IF(TYPE(J48)=1,J48,0)+IF(TYPE(J49)=1,J49,0)-IF(TYPE(J50)=1,J50,0)</f>
        <v>0</v>
      </c>
    </row>
    <row r="48" spans="2:10" ht="15.75" customHeight="1">
      <c r="B48" s="105" t="s">
        <v>189</v>
      </c>
      <c r="C48" s="101" t="s">
        <v>190</v>
      </c>
      <c r="D48" s="164" t="s">
        <v>191</v>
      </c>
      <c r="E48" s="165"/>
      <c r="F48" s="165"/>
      <c r="G48" s="166"/>
      <c r="H48" s="109"/>
      <c r="I48" s="103">
        <v>2990.65</v>
      </c>
      <c r="J48" s="104"/>
    </row>
    <row r="49" spans="2:10" ht="15.75" customHeight="1">
      <c r="B49" s="105" t="s">
        <v>28</v>
      </c>
      <c r="C49" s="101" t="s">
        <v>192</v>
      </c>
      <c r="D49" s="164" t="s">
        <v>192</v>
      </c>
      <c r="E49" s="165"/>
      <c r="F49" s="165"/>
      <c r="G49" s="166"/>
      <c r="H49" s="109"/>
      <c r="I49" s="104"/>
      <c r="J49" s="104"/>
    </row>
    <row r="50" spans="2:10" ht="15.75" customHeight="1">
      <c r="B50" s="105" t="s">
        <v>193</v>
      </c>
      <c r="C50" s="101" t="s">
        <v>194</v>
      </c>
      <c r="D50" s="164" t="s">
        <v>195</v>
      </c>
      <c r="E50" s="165"/>
      <c r="F50" s="165"/>
      <c r="G50" s="166"/>
      <c r="H50" s="109"/>
      <c r="I50" s="104" t="s">
        <v>19</v>
      </c>
      <c r="J50" s="104" t="s">
        <v>19</v>
      </c>
    </row>
    <row r="51" spans="2:10" ht="15.75" customHeight="1">
      <c r="B51" s="97" t="s">
        <v>83</v>
      </c>
      <c r="C51" s="107" t="s">
        <v>196</v>
      </c>
      <c r="D51" s="169" t="s">
        <v>196</v>
      </c>
      <c r="E51" s="170"/>
      <c r="F51" s="170"/>
      <c r="G51" s="171"/>
      <c r="H51" s="108"/>
      <c r="I51" s="104" t="s">
        <v>19</v>
      </c>
      <c r="J51" s="104" t="s">
        <v>19</v>
      </c>
    </row>
    <row r="52" spans="2:10" ht="30" customHeight="1">
      <c r="B52" s="97" t="s">
        <v>109</v>
      </c>
      <c r="C52" s="107" t="s">
        <v>197</v>
      </c>
      <c r="D52" s="175" t="s">
        <v>197</v>
      </c>
      <c r="E52" s="176"/>
      <c r="F52" s="176"/>
      <c r="G52" s="177"/>
      <c r="H52" s="108"/>
      <c r="I52" s="104" t="s">
        <v>19</v>
      </c>
      <c r="J52" s="104" t="s">
        <v>19</v>
      </c>
    </row>
    <row r="53" spans="2:10" ht="15.75" customHeight="1">
      <c r="B53" s="97" t="s">
        <v>121</v>
      </c>
      <c r="C53" s="107" t="s">
        <v>198</v>
      </c>
      <c r="D53" s="169" t="s">
        <v>198</v>
      </c>
      <c r="E53" s="170"/>
      <c r="F53" s="170"/>
      <c r="G53" s="171"/>
      <c r="H53" s="108"/>
      <c r="I53" s="104" t="s">
        <v>19</v>
      </c>
      <c r="J53" s="104" t="s">
        <v>19</v>
      </c>
    </row>
    <row r="54" spans="2:10" ht="30" customHeight="1">
      <c r="B54" s="97" t="s">
        <v>199</v>
      </c>
      <c r="C54" s="97" t="s">
        <v>200</v>
      </c>
      <c r="D54" s="178" t="s">
        <v>200</v>
      </c>
      <c r="E54" s="179"/>
      <c r="F54" s="179"/>
      <c r="G54" s="180"/>
      <c r="H54" s="108"/>
      <c r="I54" s="99">
        <f>SUM(I46,I47,I51,I52,I53)</f>
        <v>2226.0200000001118</v>
      </c>
      <c r="J54" s="99">
        <f>SUM(J46,J47,J51,J52,J53)</f>
        <v>5785.1800000001676</v>
      </c>
    </row>
    <row r="55" spans="2:10" ht="15.75" customHeight="1">
      <c r="B55" s="97" t="s">
        <v>15</v>
      </c>
      <c r="C55" s="97" t="s">
        <v>201</v>
      </c>
      <c r="D55" s="172" t="s">
        <v>201</v>
      </c>
      <c r="E55" s="173"/>
      <c r="F55" s="173"/>
      <c r="G55" s="174"/>
      <c r="H55" s="108"/>
      <c r="I55" s="104" t="s">
        <v>19</v>
      </c>
      <c r="J55" s="104" t="s">
        <v>19</v>
      </c>
    </row>
    <row r="56" spans="2:10" ht="15.75" customHeight="1">
      <c r="B56" s="97" t="s">
        <v>202</v>
      </c>
      <c r="C56" s="107" t="s">
        <v>203</v>
      </c>
      <c r="D56" s="169" t="s">
        <v>203</v>
      </c>
      <c r="E56" s="170"/>
      <c r="F56" s="170"/>
      <c r="G56" s="171"/>
      <c r="H56" s="108"/>
      <c r="I56" s="99">
        <f>SUM(I54,I55)</f>
        <v>2226.0200000001118</v>
      </c>
      <c r="J56" s="99">
        <f>SUM(J54,J55)</f>
        <v>5785.1800000001676</v>
      </c>
    </row>
    <row r="57" spans="2:10" ht="15.75" customHeight="1">
      <c r="B57" s="105" t="s">
        <v>15</v>
      </c>
      <c r="C57" s="101" t="s">
        <v>204</v>
      </c>
      <c r="D57" s="164" t="s">
        <v>204</v>
      </c>
      <c r="E57" s="165"/>
      <c r="F57" s="165"/>
      <c r="G57" s="166"/>
      <c r="H57" s="109"/>
      <c r="I57" s="103"/>
      <c r="J57" s="103"/>
    </row>
    <row r="58" spans="2:10" ht="15.75" customHeight="1">
      <c r="B58" s="105" t="s">
        <v>28</v>
      </c>
      <c r="C58" s="101" t="s">
        <v>205</v>
      </c>
      <c r="D58" s="164" t="s">
        <v>205</v>
      </c>
      <c r="E58" s="165"/>
      <c r="F58" s="165"/>
      <c r="G58" s="166"/>
      <c r="H58" s="109"/>
      <c r="I58" s="103"/>
      <c r="J58" s="103"/>
    </row>
    <row r="59" spans="2:10" ht="7.5" customHeight="1">
      <c r="B59" s="7"/>
      <c r="C59" s="7"/>
      <c r="D59" s="7"/>
      <c r="E59" s="7"/>
    </row>
    <row r="60" spans="2:10" ht="15.75" customHeight="1">
      <c r="B60" s="167" t="s">
        <v>274</v>
      </c>
      <c r="C60" s="167"/>
      <c r="D60" s="167"/>
      <c r="E60" s="167"/>
      <c r="F60" s="167"/>
      <c r="G60" s="167"/>
      <c r="H60" s="110"/>
      <c r="I60" s="168" t="s">
        <v>255</v>
      </c>
      <c r="J60" s="168"/>
    </row>
    <row r="61" spans="2:10" s="18" customFormat="1" ht="18.75" customHeight="1">
      <c r="B61" s="162" t="s">
        <v>206</v>
      </c>
      <c r="C61" s="162"/>
      <c r="D61" s="162"/>
      <c r="E61" s="162"/>
      <c r="F61" s="162"/>
      <c r="G61" s="162"/>
      <c r="H61" s="8" t="s">
        <v>124</v>
      </c>
      <c r="I61" s="163" t="s">
        <v>125</v>
      </c>
      <c r="J61" s="163"/>
    </row>
    <row r="62" spans="2:10" s="18" customFormat="1" ht="6" customHeight="1">
      <c r="B62" s="132"/>
      <c r="C62" s="132"/>
      <c r="D62" s="132"/>
      <c r="E62" s="132"/>
      <c r="F62" s="132"/>
      <c r="G62" s="132"/>
      <c r="H62" s="132"/>
      <c r="I62" s="133"/>
      <c r="J62" s="133"/>
    </row>
    <row r="63" spans="2:10" s="18" customFormat="1" ht="15" customHeight="1">
      <c r="B63" s="167" t="s">
        <v>277</v>
      </c>
      <c r="C63" s="167"/>
      <c r="D63" s="167"/>
      <c r="E63" s="167"/>
      <c r="F63" s="167"/>
      <c r="G63" s="167"/>
      <c r="H63" s="131"/>
      <c r="I63" s="168" t="s">
        <v>275</v>
      </c>
      <c r="J63" s="168"/>
    </row>
    <row r="64" spans="2:10" s="18" customFormat="1" ht="12" customHeight="1">
      <c r="B64" s="162" t="s">
        <v>257</v>
      </c>
      <c r="C64" s="162"/>
      <c r="D64" s="162"/>
      <c r="E64" s="162"/>
      <c r="F64" s="162"/>
      <c r="G64" s="162"/>
      <c r="H64" s="8" t="s">
        <v>207</v>
      </c>
      <c r="I64" s="163" t="s">
        <v>125</v>
      </c>
      <c r="J64" s="163"/>
    </row>
    <row r="67" s="2" customFormat="1"/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.70866141732283472" right="0.70866141732283472" top="0.15748031496062992" bottom="0.35433070866141736" header="0.31496062992125984" footer="0.31496062992125984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9F8B-0FFE-435B-A480-B38FB3B63FB9}">
  <dimension ref="A1:P31"/>
  <sheetViews>
    <sheetView workbookViewId="0">
      <selection activeCell="G20" sqref="G20"/>
    </sheetView>
  </sheetViews>
  <sheetFormatPr defaultRowHeight="15"/>
  <cols>
    <col min="1" max="1" width="9.140625" style="4"/>
    <col min="2" max="2" width="6" style="9" customWidth="1"/>
    <col min="3" max="3" width="32.85546875" style="4" customWidth="1"/>
    <col min="4" max="11" width="15.7109375" style="4" customWidth="1"/>
    <col min="12" max="12" width="13.140625" style="4" customWidth="1"/>
    <col min="13" max="14" width="15.7109375" style="4" customWidth="1"/>
    <col min="15" max="15" width="20.28515625" style="4" customWidth="1"/>
    <col min="16" max="16384" width="9.140625" style="4"/>
  </cols>
  <sheetData>
    <row r="1" spans="2:15" ht="33.75" customHeight="1"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2:15" ht="15" customHeight="1">
      <c r="J2" s="4" t="s">
        <v>208</v>
      </c>
    </row>
    <row r="3" spans="2:15" ht="15" customHeight="1">
      <c r="J3" s="4" t="s">
        <v>209</v>
      </c>
    </row>
    <row r="4" spans="2:15" ht="15" customHeight="1"/>
    <row r="5" spans="2:15" ht="15" customHeight="1">
      <c r="B5" s="206" t="s">
        <v>210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2:15" ht="14.25" customHeight="1">
      <c r="B6" s="206" t="s">
        <v>211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2:15" ht="15" customHeight="1">
      <c r="B7" s="210" t="s">
        <v>259</v>
      </c>
      <c r="C7" s="210"/>
    </row>
    <row r="8" spans="2:15" ht="12" customHeight="1">
      <c r="B8" s="206" t="s">
        <v>212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</row>
    <row r="9" spans="2:15" ht="13.5" customHeight="1">
      <c r="H9" s="121">
        <v>45199</v>
      </c>
    </row>
    <row r="10" spans="2:15" ht="15" customHeight="1">
      <c r="B10" s="203" t="s">
        <v>8</v>
      </c>
      <c r="C10" s="203" t="s">
        <v>213</v>
      </c>
      <c r="D10" s="203" t="s">
        <v>214</v>
      </c>
      <c r="E10" s="207" t="s">
        <v>215</v>
      </c>
      <c r="F10" s="208"/>
      <c r="G10" s="208"/>
      <c r="H10" s="208"/>
      <c r="I10" s="208"/>
      <c r="J10" s="208"/>
      <c r="K10" s="208"/>
      <c r="L10" s="208"/>
      <c r="M10" s="209"/>
      <c r="N10" s="203" t="s">
        <v>216</v>
      </c>
    </row>
    <row r="11" spans="2:15" ht="123" customHeight="1">
      <c r="B11" s="204"/>
      <c r="C11" s="204"/>
      <c r="D11" s="204"/>
      <c r="E11" s="111" t="s">
        <v>217</v>
      </c>
      <c r="F11" s="111" t="s">
        <v>218</v>
      </c>
      <c r="G11" s="111" t="s">
        <v>219</v>
      </c>
      <c r="H11" s="111" t="s">
        <v>220</v>
      </c>
      <c r="I11" s="111" t="s">
        <v>221</v>
      </c>
      <c r="J11" s="10" t="s">
        <v>222</v>
      </c>
      <c r="K11" s="111" t="s">
        <v>223</v>
      </c>
      <c r="L11" s="111" t="s">
        <v>224</v>
      </c>
      <c r="M11" s="112" t="s">
        <v>225</v>
      </c>
      <c r="N11" s="204"/>
    </row>
    <row r="12" spans="2:15" ht="15" customHeight="1">
      <c r="B12" s="113">
        <v>1</v>
      </c>
      <c r="C12" s="113">
        <v>2</v>
      </c>
      <c r="D12" s="113">
        <v>3</v>
      </c>
      <c r="E12" s="113">
        <v>4</v>
      </c>
      <c r="F12" s="113">
        <v>5</v>
      </c>
      <c r="G12" s="113">
        <v>6</v>
      </c>
      <c r="H12" s="113">
        <v>7</v>
      </c>
      <c r="I12" s="113">
        <v>8</v>
      </c>
      <c r="J12" s="113">
        <v>9</v>
      </c>
      <c r="K12" s="113">
        <v>10</v>
      </c>
      <c r="L12" s="114" t="s">
        <v>226</v>
      </c>
      <c r="M12" s="113">
        <v>12</v>
      </c>
      <c r="N12" s="113">
        <v>13</v>
      </c>
    </row>
    <row r="13" spans="2:15" ht="71.25" customHeight="1">
      <c r="B13" s="115" t="s">
        <v>227</v>
      </c>
      <c r="C13" s="116" t="s">
        <v>228</v>
      </c>
      <c r="D13" s="117">
        <f t="shared" ref="D13:M13" si="0">SUM(D14:D15)</f>
        <v>174369.24</v>
      </c>
      <c r="E13" s="117">
        <f t="shared" si="0"/>
        <v>1519800.82</v>
      </c>
      <c r="F13" s="117">
        <f t="shared" si="0"/>
        <v>0</v>
      </c>
      <c r="G13" s="117">
        <f t="shared" si="0"/>
        <v>353.14</v>
      </c>
      <c r="H13" s="117">
        <f t="shared" si="0"/>
        <v>0</v>
      </c>
      <c r="I13" s="117">
        <f t="shared" si="0"/>
        <v>0</v>
      </c>
      <c r="J13" s="117">
        <f t="shared" si="0"/>
        <v>-1526195.46</v>
      </c>
      <c r="K13" s="117">
        <f t="shared" si="0"/>
        <v>0</v>
      </c>
      <c r="L13" s="117">
        <f t="shared" si="0"/>
        <v>-16.829999999999998</v>
      </c>
      <c r="M13" s="117">
        <f t="shared" si="0"/>
        <v>0</v>
      </c>
      <c r="N13" s="117">
        <f t="shared" ref="N13:N25" si="1">SUM(D13:M13)</f>
        <v>168310.91</v>
      </c>
      <c r="O13" s="11"/>
    </row>
    <row r="14" spans="2:15" ht="15" customHeight="1">
      <c r="B14" s="118" t="s">
        <v>229</v>
      </c>
      <c r="C14" s="119" t="s">
        <v>230</v>
      </c>
      <c r="D14" s="120">
        <v>166331.74</v>
      </c>
      <c r="E14" s="120"/>
      <c r="F14" s="120">
        <v>71265.39</v>
      </c>
      <c r="G14" s="120">
        <v>353.14</v>
      </c>
      <c r="H14" s="120" t="s">
        <v>19</v>
      </c>
      <c r="I14" s="120" t="s">
        <v>19</v>
      </c>
      <c r="J14" s="120">
        <v>-81542.53</v>
      </c>
      <c r="K14" s="120" t="s">
        <v>19</v>
      </c>
      <c r="L14" s="120">
        <v>-16.829999999999998</v>
      </c>
      <c r="M14" s="120">
        <v>0</v>
      </c>
      <c r="N14" s="120">
        <f t="shared" si="1"/>
        <v>156390.91000000003</v>
      </c>
      <c r="O14" s="12"/>
    </row>
    <row r="15" spans="2:15" ht="15" customHeight="1">
      <c r="B15" s="118" t="s">
        <v>231</v>
      </c>
      <c r="C15" s="119" t="s">
        <v>232</v>
      </c>
      <c r="D15" s="120">
        <v>8037.5</v>
      </c>
      <c r="E15" s="120">
        <v>1519800.82</v>
      </c>
      <c r="F15" s="120">
        <v>-71265.39</v>
      </c>
      <c r="G15" s="120" t="s">
        <v>19</v>
      </c>
      <c r="H15" s="120" t="s">
        <v>19</v>
      </c>
      <c r="I15" s="120" t="s">
        <v>19</v>
      </c>
      <c r="J15" s="120">
        <v>-1444652.93</v>
      </c>
      <c r="K15" s="120" t="s">
        <v>19</v>
      </c>
      <c r="L15" s="120" t="s">
        <v>19</v>
      </c>
      <c r="M15" s="120">
        <v>0</v>
      </c>
      <c r="N15" s="120">
        <f t="shared" si="1"/>
        <v>11920.000000000233</v>
      </c>
      <c r="O15" s="11"/>
    </row>
    <row r="16" spans="2:15" ht="74.25" customHeight="1">
      <c r="B16" s="115" t="s">
        <v>233</v>
      </c>
      <c r="C16" s="116" t="s">
        <v>234</v>
      </c>
      <c r="D16" s="117">
        <f t="shared" ref="D16:M16" si="2">SUM(D17:D18)</f>
        <v>738483.9</v>
      </c>
      <c r="E16" s="117">
        <f t="shared" si="2"/>
        <v>709330.78999999992</v>
      </c>
      <c r="F16" s="117">
        <f t="shared" si="2"/>
        <v>0</v>
      </c>
      <c r="G16" s="117">
        <f t="shared" si="2"/>
        <v>823.57</v>
      </c>
      <c r="H16" s="117">
        <f t="shared" si="2"/>
        <v>0</v>
      </c>
      <c r="I16" s="117">
        <f t="shared" si="2"/>
        <v>0</v>
      </c>
      <c r="J16" s="117">
        <f t="shared" si="2"/>
        <v>-749623.22</v>
      </c>
      <c r="K16" s="117">
        <f t="shared" si="2"/>
        <v>0</v>
      </c>
      <c r="L16" s="117">
        <f t="shared" si="2"/>
        <v>-6622.13</v>
      </c>
      <c r="M16" s="117">
        <f t="shared" si="2"/>
        <v>0</v>
      </c>
      <c r="N16" s="117">
        <f t="shared" si="1"/>
        <v>692392.91</v>
      </c>
      <c r="O16" s="11"/>
    </row>
    <row r="17" spans="1:16" ht="15" customHeight="1">
      <c r="B17" s="118" t="s">
        <v>235</v>
      </c>
      <c r="C17" s="119" t="s">
        <v>230</v>
      </c>
      <c r="D17" s="120">
        <v>738483.9</v>
      </c>
      <c r="E17" s="120">
        <v>57238.57</v>
      </c>
      <c r="F17" s="120">
        <v>2603.8200000000002</v>
      </c>
      <c r="G17" s="120">
        <v>823.57</v>
      </c>
      <c r="H17" s="120" t="s">
        <v>19</v>
      </c>
      <c r="I17" s="120" t="s">
        <v>19</v>
      </c>
      <c r="J17" s="120">
        <v>-105134.82</v>
      </c>
      <c r="K17" s="120" t="s">
        <v>19</v>
      </c>
      <c r="L17" s="120">
        <v>-6622.13</v>
      </c>
      <c r="M17" s="120">
        <v>0</v>
      </c>
      <c r="N17" s="120">
        <f t="shared" si="1"/>
        <v>687392.9099999998</v>
      </c>
      <c r="O17" s="11"/>
    </row>
    <row r="18" spans="1:16" ht="15" customHeight="1">
      <c r="B18" s="118" t="s">
        <v>236</v>
      </c>
      <c r="C18" s="119" t="s">
        <v>232</v>
      </c>
      <c r="D18" s="120">
        <v>0</v>
      </c>
      <c r="E18" s="120">
        <v>652092.22</v>
      </c>
      <c r="F18" s="120">
        <v>-2603.8200000000002</v>
      </c>
      <c r="G18" s="120" t="s">
        <v>19</v>
      </c>
      <c r="H18" s="120" t="s">
        <v>19</v>
      </c>
      <c r="I18" s="120" t="s">
        <v>19</v>
      </c>
      <c r="J18" s="120">
        <v>-644488.4</v>
      </c>
      <c r="K18" s="120" t="s">
        <v>19</v>
      </c>
      <c r="L18" s="120" t="s">
        <v>19</v>
      </c>
      <c r="M18" s="120">
        <v>0</v>
      </c>
      <c r="N18" s="120">
        <f t="shared" si="1"/>
        <v>5000</v>
      </c>
      <c r="O18" s="11"/>
    </row>
    <row r="19" spans="1:16" ht="114.75" customHeight="1">
      <c r="B19" s="115" t="s">
        <v>237</v>
      </c>
      <c r="C19" s="116" t="s">
        <v>238</v>
      </c>
      <c r="D19" s="117">
        <f t="shared" ref="D19:M19" si="3">SUM(D20:D21)</f>
        <v>33135.79</v>
      </c>
      <c r="E19" s="117">
        <f t="shared" si="3"/>
        <v>94600.85</v>
      </c>
      <c r="F19" s="117">
        <f t="shared" si="3"/>
        <v>0</v>
      </c>
      <c r="G19" s="117">
        <f t="shared" si="3"/>
        <v>64.739999999999995</v>
      </c>
      <c r="H19" s="117">
        <f t="shared" si="3"/>
        <v>0</v>
      </c>
      <c r="I19" s="117">
        <f t="shared" si="3"/>
        <v>0</v>
      </c>
      <c r="J19" s="117">
        <f t="shared" si="3"/>
        <v>-68619.38</v>
      </c>
      <c r="K19" s="117">
        <f t="shared" si="3"/>
        <v>0</v>
      </c>
      <c r="L19" s="117">
        <f t="shared" si="3"/>
        <v>0</v>
      </c>
      <c r="M19" s="117">
        <f t="shared" si="3"/>
        <v>0</v>
      </c>
      <c r="N19" s="117">
        <f t="shared" si="1"/>
        <v>59182.000000000015</v>
      </c>
      <c r="O19" s="11"/>
    </row>
    <row r="20" spans="1:16" ht="15" customHeight="1">
      <c r="B20" s="118" t="s">
        <v>239</v>
      </c>
      <c r="C20" s="119" t="s">
        <v>230</v>
      </c>
      <c r="D20" s="120">
        <v>33135.79</v>
      </c>
      <c r="E20" s="120">
        <v>5.2438053899094998E-12</v>
      </c>
      <c r="F20" s="120">
        <v>74244.33</v>
      </c>
      <c r="G20" s="120">
        <v>64.739999999999995</v>
      </c>
      <c r="H20" s="120" t="s">
        <v>19</v>
      </c>
      <c r="I20" s="120" t="s">
        <v>19</v>
      </c>
      <c r="J20" s="120">
        <v>-59937.63</v>
      </c>
      <c r="K20" s="120" t="s">
        <v>19</v>
      </c>
      <c r="L20" s="120" t="s">
        <v>19</v>
      </c>
      <c r="M20" s="120" t="s">
        <v>19</v>
      </c>
      <c r="N20" s="120">
        <f t="shared" si="1"/>
        <v>47507.230000000018</v>
      </c>
      <c r="O20" s="11"/>
    </row>
    <row r="21" spans="1:16" ht="15" customHeight="1">
      <c r="B21" s="118" t="s">
        <v>240</v>
      </c>
      <c r="C21" s="119" t="s">
        <v>232</v>
      </c>
      <c r="D21" s="120">
        <v>0</v>
      </c>
      <c r="E21" s="120">
        <v>94600.85</v>
      </c>
      <c r="F21" s="120">
        <v>-74244.33</v>
      </c>
      <c r="G21" s="120" t="s">
        <v>19</v>
      </c>
      <c r="H21" s="120" t="s">
        <v>19</v>
      </c>
      <c r="I21" s="120" t="s">
        <v>19</v>
      </c>
      <c r="J21" s="120">
        <v>-8681.75</v>
      </c>
      <c r="K21" s="120" t="s">
        <v>19</v>
      </c>
      <c r="L21" s="120" t="s">
        <v>19</v>
      </c>
      <c r="M21" s="120" t="s">
        <v>19</v>
      </c>
      <c r="N21" s="120">
        <f t="shared" si="1"/>
        <v>11674.770000000004</v>
      </c>
      <c r="O21" s="11"/>
    </row>
    <row r="22" spans="1:16" ht="27.75" customHeight="1">
      <c r="B22" s="115" t="s">
        <v>241</v>
      </c>
      <c r="C22" s="116" t="s">
        <v>242</v>
      </c>
      <c r="D22" s="117">
        <f t="shared" ref="D22:M22" si="4">SUM(D23:D24)</f>
        <v>8830.2999999999993</v>
      </c>
      <c r="E22" s="117">
        <f t="shared" si="4"/>
        <v>2780.35</v>
      </c>
      <c r="F22" s="117">
        <f t="shared" si="4"/>
        <v>0</v>
      </c>
      <c r="G22" s="117">
        <f t="shared" si="4"/>
        <v>4846.3900000000003</v>
      </c>
      <c r="H22" s="117">
        <f t="shared" si="4"/>
        <v>0</v>
      </c>
      <c r="I22" s="117">
        <f t="shared" si="4"/>
        <v>0</v>
      </c>
      <c r="J22" s="117">
        <f t="shared" si="4"/>
        <v>-6061.43</v>
      </c>
      <c r="K22" s="117">
        <f t="shared" si="4"/>
        <v>0</v>
      </c>
      <c r="L22" s="117">
        <f t="shared" si="4"/>
        <v>0</v>
      </c>
      <c r="M22" s="117">
        <f t="shared" si="4"/>
        <v>0</v>
      </c>
      <c r="N22" s="117">
        <f t="shared" si="1"/>
        <v>10395.61</v>
      </c>
      <c r="O22" s="11"/>
    </row>
    <row r="23" spans="1:16" ht="15" customHeight="1">
      <c r="B23" s="118" t="s">
        <v>243</v>
      </c>
      <c r="C23" s="119" t="s">
        <v>230</v>
      </c>
      <c r="D23" s="120">
        <v>1941.06</v>
      </c>
      <c r="E23" s="120">
        <v>0</v>
      </c>
      <c r="F23" s="120">
        <v>54</v>
      </c>
      <c r="G23" s="120">
        <v>4846.3900000000003</v>
      </c>
      <c r="H23" s="120" t="s">
        <v>19</v>
      </c>
      <c r="I23" s="120" t="s">
        <v>19</v>
      </c>
      <c r="J23" s="120">
        <v>-4912.93</v>
      </c>
      <c r="K23" s="120" t="s">
        <v>19</v>
      </c>
      <c r="L23" s="120" t="s">
        <v>19</v>
      </c>
      <c r="M23" s="120" t="s">
        <v>19</v>
      </c>
      <c r="N23" s="120">
        <f t="shared" si="1"/>
        <v>1928.5200000000004</v>
      </c>
      <c r="O23" s="11"/>
    </row>
    <row r="24" spans="1:16" ht="15" customHeight="1">
      <c r="B24" s="118" t="s">
        <v>244</v>
      </c>
      <c r="C24" s="119" t="s">
        <v>232</v>
      </c>
      <c r="D24" s="120">
        <v>6889.24</v>
      </c>
      <c r="E24" s="120">
        <v>2780.35</v>
      </c>
      <c r="F24" s="120">
        <v>-54</v>
      </c>
      <c r="G24" s="120" t="s">
        <v>19</v>
      </c>
      <c r="H24" s="120" t="s">
        <v>19</v>
      </c>
      <c r="I24" s="120" t="s">
        <v>19</v>
      </c>
      <c r="J24" s="120">
        <v>-1148.5</v>
      </c>
      <c r="K24" s="120" t="s">
        <v>19</v>
      </c>
      <c r="L24" s="120" t="s">
        <v>19</v>
      </c>
      <c r="M24" s="120" t="s">
        <v>19</v>
      </c>
      <c r="N24" s="120">
        <f t="shared" si="1"/>
        <v>8467.09</v>
      </c>
      <c r="O24" s="11"/>
    </row>
    <row r="25" spans="1:16" ht="28.5" customHeight="1">
      <c r="B25" s="115" t="s">
        <v>245</v>
      </c>
      <c r="C25" s="116" t="s">
        <v>246</v>
      </c>
      <c r="D25" s="117">
        <f t="shared" ref="D25:M25" si="5">SUM(D13,D16,D19,D22)</f>
        <v>954819.2300000001</v>
      </c>
      <c r="E25" s="117">
        <f t="shared" si="5"/>
        <v>2326512.81</v>
      </c>
      <c r="F25" s="117">
        <f t="shared" si="5"/>
        <v>0</v>
      </c>
      <c r="G25" s="117">
        <f t="shared" si="5"/>
        <v>6087.84</v>
      </c>
      <c r="H25" s="117">
        <f t="shared" si="5"/>
        <v>0</v>
      </c>
      <c r="I25" s="117">
        <f t="shared" si="5"/>
        <v>0</v>
      </c>
      <c r="J25" s="117">
        <f t="shared" si="5"/>
        <v>-2350499.4899999998</v>
      </c>
      <c r="K25" s="117">
        <f t="shared" si="5"/>
        <v>0</v>
      </c>
      <c r="L25" s="117">
        <f t="shared" si="5"/>
        <v>-6638.96</v>
      </c>
      <c r="M25" s="117">
        <f t="shared" si="5"/>
        <v>0</v>
      </c>
      <c r="N25" s="117">
        <f t="shared" si="1"/>
        <v>930281.43000000017</v>
      </c>
      <c r="O25" s="11"/>
    </row>
    <row r="26" spans="1:16" ht="15" customHeight="1">
      <c r="B26" s="201" t="s">
        <v>256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</row>
    <row r="27" spans="1:16" customFormat="1" ht="15" customHeight="1">
      <c r="A27" s="14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6" customFormat="1" ht="15" customHeight="1">
      <c r="A28" s="14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P28" s="14"/>
    </row>
    <row r="29" spans="1:16" s="94" customFormat="1" ht="12.75" customHeight="1">
      <c r="A29" s="14"/>
    </row>
    <row r="30" spans="1:16" ht="15" customHeight="1"/>
    <row r="31" spans="1:16" ht="15" customHeight="1"/>
  </sheetData>
  <mergeCells count="11">
    <mergeCell ref="B26:N28"/>
    <mergeCell ref="B10:B11"/>
    <mergeCell ref="C10:C11"/>
    <mergeCell ref="B1:N1"/>
    <mergeCell ref="B5:N5"/>
    <mergeCell ref="B6:N6"/>
    <mergeCell ref="B8:N8"/>
    <mergeCell ref="D10:D11"/>
    <mergeCell ref="E10:M10"/>
    <mergeCell ref="N10:N11"/>
    <mergeCell ref="B7:C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sumos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Vida Serapinienė</cp:lastModifiedBy>
  <cp:lastPrinted>2023-10-25T05:41:18Z</cp:lastPrinted>
  <dcterms:created xsi:type="dcterms:W3CDTF">2009-07-20T14:30:53Z</dcterms:created>
  <dcterms:modified xsi:type="dcterms:W3CDTF">2023-10-27T06:36:33Z</dcterms:modified>
</cp:coreProperties>
</file>