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9040" windowHeight="15840" tabRatio="860" firstSheet="22" activeTab="32"/>
  </bookViews>
  <sheets>
    <sheet name="Fr.Nr.2Viso" sheetId="18" r:id="rId1"/>
    <sheet name="Fr.Nr.2SBSUV" sheetId="7" r:id="rId2"/>
    <sheet name="Fr.Nr2SBSuv11" sheetId="6" r:id="rId3"/>
    <sheet name="Fr.Nr.2SBPr.G11" sheetId="4" r:id="rId4"/>
    <sheet name="Fr.Nr.2SBPrSp11" sheetId="3" r:id="rId5"/>
    <sheet name="Fr.Nr.2SBPrG17 " sheetId="33" r:id="rId6"/>
    <sheet name="Fr.Nr.2SBPrG3.25" sheetId="12" r:id="rId7"/>
    <sheet name="Fr.Nr.SB1.1.5.2" sheetId="25" r:id="rId8"/>
    <sheet name="Fr.Nr.2SB4.28" sheetId="8" r:id="rId9"/>
    <sheet name="Fr.Nr.2SB9Pr" sheetId="15" r:id="rId10"/>
    <sheet name="Fr.Nr.MLSuv" sheetId="5" r:id="rId11"/>
    <sheet name="Fr.Nr.2MLPrG" sheetId="2" r:id="rId12"/>
    <sheet name="Fr.Nr.2MLPrSp" sheetId="10" r:id="rId13"/>
    <sheet name="Fr.Nr.2VBDSuv" sheetId="9" r:id="rId14"/>
    <sheet name="Fr.Nr.2VBDPrG" sheetId="1" r:id="rId15"/>
    <sheet name="Fr.Nr.2VBDPrSP" sheetId="13" r:id="rId16"/>
    <sheet name="Fr.Nr.2 VBD(UK)SUV" sheetId="32" r:id="rId17"/>
    <sheet name="Fr.Nr.2 VBD(UK)PrG" sheetId="31" r:id="rId18"/>
    <sheet name="Fr.Nr.2 VBD(UK)PrSP" sheetId="24" r:id="rId19"/>
    <sheet name="Fr.Nr.2SPrG" sheetId="11" r:id="rId20"/>
    <sheet name="Pažyma apie pajamas" sheetId="16" r:id="rId21"/>
    <sheet name="Forma S7" sheetId="17" r:id="rId22"/>
    <sheet name="Gautų FS pažyma pagal šalt" sheetId="14" r:id="rId23"/>
    <sheet name="Gautų FS pažyma" sheetId="19" r:id="rId24"/>
    <sheet name="9 priedas" sheetId="35" r:id="rId25"/>
    <sheet name="9 priedo pažyma" sheetId="22" r:id="rId26"/>
    <sheet name="Pažyma sukauptų FS pagal fukc" sheetId="21" r:id="rId27"/>
    <sheet name="Pažyma sukauptų FS pagal šalt" sheetId="23" r:id="rId28"/>
    <sheet name="Gimnazija" sheetId="37" r:id="rId29"/>
    <sheet name="Spec. skyrius" sheetId="38" r:id="rId30"/>
    <sheet name="9 forma" sheetId="40" r:id="rId31"/>
    <sheet name="Neužimtos p. gimnazija" sheetId="39" r:id="rId32"/>
    <sheet name="Neužimtos p. spec. skyrius" sheetId="36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6" l="1"/>
  <c r="C16" i="39"/>
  <c r="R39" i="40"/>
  <c r="Q39" i="40"/>
  <c r="P39" i="40"/>
  <c r="O39" i="40"/>
  <c r="N39" i="40"/>
  <c r="M39" i="40"/>
  <c r="K39" i="40"/>
  <c r="J39" i="40"/>
  <c r="I39" i="40"/>
  <c r="H39" i="40"/>
  <c r="G39" i="40"/>
  <c r="F39" i="40"/>
  <c r="E39" i="40"/>
  <c r="D39" i="40"/>
  <c r="C39" i="40"/>
  <c r="B39" i="40"/>
  <c r="R38" i="40"/>
  <c r="Q38" i="40"/>
  <c r="P38" i="40"/>
  <c r="O38" i="40"/>
  <c r="N38" i="40"/>
  <c r="S38" i="40" s="1"/>
  <c r="M38" i="40"/>
  <c r="K38" i="40"/>
  <c r="J38" i="40"/>
  <c r="I38" i="40"/>
  <c r="H38" i="40"/>
  <c r="L38" i="40" s="1"/>
  <c r="G38" i="40"/>
  <c r="F38" i="40"/>
  <c r="E38" i="40"/>
  <c r="D38" i="40"/>
  <c r="C38" i="40"/>
  <c r="B38" i="40"/>
  <c r="R37" i="40"/>
  <c r="Q37" i="40"/>
  <c r="P37" i="40"/>
  <c r="O37" i="40"/>
  <c r="N37" i="40"/>
  <c r="M37" i="40"/>
  <c r="K37" i="40"/>
  <c r="J37" i="40"/>
  <c r="I37" i="40"/>
  <c r="H37" i="40"/>
  <c r="L37" i="40" s="1"/>
  <c r="G37" i="40"/>
  <c r="F37" i="40"/>
  <c r="E37" i="40"/>
  <c r="D37" i="40"/>
  <c r="C37" i="40"/>
  <c r="B37" i="40"/>
  <c r="R36" i="40"/>
  <c r="Q36" i="40"/>
  <c r="P36" i="40"/>
  <c r="O36" i="40"/>
  <c r="N36" i="40"/>
  <c r="M36" i="40"/>
  <c r="K36" i="40"/>
  <c r="J36" i="40"/>
  <c r="I36" i="40"/>
  <c r="H36" i="40"/>
  <c r="G36" i="40"/>
  <c r="F36" i="40"/>
  <c r="E36" i="40"/>
  <c r="D36" i="40"/>
  <c r="C36" i="40"/>
  <c r="B36" i="40"/>
  <c r="R35" i="40"/>
  <c r="Q35" i="40"/>
  <c r="P35" i="40"/>
  <c r="O35" i="40"/>
  <c r="N35" i="40"/>
  <c r="M35" i="40"/>
  <c r="K35" i="40"/>
  <c r="J35" i="40"/>
  <c r="I35" i="40"/>
  <c r="H35" i="40"/>
  <c r="L35" i="40" s="1"/>
  <c r="G35" i="40"/>
  <c r="F35" i="40"/>
  <c r="E35" i="40"/>
  <c r="D35" i="40"/>
  <c r="C35" i="40"/>
  <c r="B35" i="40"/>
  <c r="R34" i="40"/>
  <c r="Q34" i="40"/>
  <c r="P34" i="40"/>
  <c r="O34" i="40"/>
  <c r="N34" i="40"/>
  <c r="M34" i="40"/>
  <c r="K34" i="40"/>
  <c r="J34" i="40"/>
  <c r="I34" i="40"/>
  <c r="H34" i="40"/>
  <c r="L34" i="40" s="1"/>
  <c r="G34" i="40"/>
  <c r="F34" i="40"/>
  <c r="E34" i="40"/>
  <c r="D34" i="40"/>
  <c r="C34" i="40"/>
  <c r="B34" i="40"/>
  <c r="S33" i="40"/>
  <c r="L33" i="40"/>
  <c r="S32" i="40"/>
  <c r="L32" i="40"/>
  <c r="S31" i="40"/>
  <c r="L31" i="40"/>
  <c r="S30" i="40"/>
  <c r="L30" i="40"/>
  <c r="S29" i="40"/>
  <c r="L29" i="40"/>
  <c r="S28" i="40"/>
  <c r="L28" i="40"/>
  <c r="S27" i="40"/>
  <c r="L27" i="40"/>
  <c r="S26" i="40"/>
  <c r="L26" i="40"/>
  <c r="S25" i="40"/>
  <c r="L25" i="40"/>
  <c r="S24" i="40"/>
  <c r="L24" i="40"/>
  <c r="S23" i="40"/>
  <c r="L23" i="40"/>
  <c r="S22" i="40"/>
  <c r="L22" i="40"/>
  <c r="S21" i="40"/>
  <c r="L21" i="40"/>
  <c r="S20" i="40"/>
  <c r="L20" i="40"/>
  <c r="R39" i="38"/>
  <c r="Q39" i="38"/>
  <c r="P39" i="38"/>
  <c r="O39" i="38"/>
  <c r="K39" i="38"/>
  <c r="J39" i="38"/>
  <c r="I39" i="38"/>
  <c r="L39" i="38" s="1"/>
  <c r="H39" i="38"/>
  <c r="G39" i="38"/>
  <c r="F39" i="38"/>
  <c r="E39" i="38"/>
  <c r="D39" i="38"/>
  <c r="C39" i="38"/>
  <c r="B39" i="38"/>
  <c r="R38" i="38"/>
  <c r="Q38" i="38"/>
  <c r="P38" i="38"/>
  <c r="O38" i="38"/>
  <c r="N38" i="38"/>
  <c r="M38" i="38"/>
  <c r="S38" i="38" s="1"/>
  <c r="K38" i="38"/>
  <c r="J38" i="38"/>
  <c r="L38" i="38" s="1"/>
  <c r="I38" i="38"/>
  <c r="H38" i="38"/>
  <c r="G38" i="38"/>
  <c r="F38" i="38"/>
  <c r="E38" i="38"/>
  <c r="D38" i="38"/>
  <c r="C38" i="38"/>
  <c r="B38" i="38"/>
  <c r="R37" i="38"/>
  <c r="Q37" i="38"/>
  <c r="P37" i="38"/>
  <c r="O37" i="38"/>
  <c r="K37" i="38"/>
  <c r="J37" i="38"/>
  <c r="I37" i="38"/>
  <c r="L37" i="38" s="1"/>
  <c r="H37" i="38"/>
  <c r="G37" i="38"/>
  <c r="F37" i="38"/>
  <c r="E37" i="38"/>
  <c r="D37" i="38"/>
  <c r="C37" i="38"/>
  <c r="B37" i="38"/>
  <c r="R36" i="38"/>
  <c r="Q36" i="38"/>
  <c r="P36" i="38"/>
  <c r="O36" i="38"/>
  <c r="N36" i="38"/>
  <c r="K36" i="38"/>
  <c r="J36" i="38"/>
  <c r="L36" i="38" s="1"/>
  <c r="I36" i="38"/>
  <c r="H36" i="38"/>
  <c r="G36" i="38"/>
  <c r="F36" i="38"/>
  <c r="E36" i="38"/>
  <c r="D36" i="38"/>
  <c r="C36" i="38"/>
  <c r="B36" i="38"/>
  <c r="R35" i="38"/>
  <c r="Q35" i="38"/>
  <c r="P35" i="38"/>
  <c r="O35" i="38"/>
  <c r="K35" i="38"/>
  <c r="J35" i="38"/>
  <c r="I35" i="38"/>
  <c r="L35" i="38" s="1"/>
  <c r="H35" i="38"/>
  <c r="G35" i="38"/>
  <c r="F35" i="38"/>
  <c r="E35" i="38"/>
  <c r="D35" i="38"/>
  <c r="C35" i="38"/>
  <c r="B35" i="38"/>
  <c r="R34" i="38"/>
  <c r="Q34" i="38"/>
  <c r="P34" i="38"/>
  <c r="O34" i="38"/>
  <c r="N34" i="38"/>
  <c r="K34" i="38"/>
  <c r="J34" i="38"/>
  <c r="L34" i="38" s="1"/>
  <c r="I34" i="38"/>
  <c r="H34" i="38"/>
  <c r="G34" i="38"/>
  <c r="D34" i="38"/>
  <c r="C34" i="38"/>
  <c r="M33" i="38"/>
  <c r="S33" i="38" s="1"/>
  <c r="L33" i="38"/>
  <c r="E33" i="38"/>
  <c r="S32" i="38"/>
  <c r="M32" i="38"/>
  <c r="L32" i="38"/>
  <c r="F32" i="38"/>
  <c r="F34" i="38" s="1"/>
  <c r="E32" i="38"/>
  <c r="E34" i="38" s="1"/>
  <c r="B32" i="38"/>
  <c r="B34" i="38" s="1"/>
  <c r="S31" i="38"/>
  <c r="L31" i="38"/>
  <c r="S30" i="38"/>
  <c r="L30" i="38"/>
  <c r="N29" i="38"/>
  <c r="N39" i="38" s="1"/>
  <c r="M29" i="38"/>
  <c r="L29" i="38"/>
  <c r="S28" i="38"/>
  <c r="L28" i="38"/>
  <c r="M27" i="38"/>
  <c r="S27" i="38" s="1"/>
  <c r="L27" i="38"/>
  <c r="S26" i="38"/>
  <c r="L26" i="38"/>
  <c r="S25" i="38"/>
  <c r="L25" i="38"/>
  <c r="S24" i="38"/>
  <c r="M24" i="38"/>
  <c r="M36" i="38" s="1"/>
  <c r="S36" i="38" s="1"/>
  <c r="L24" i="38"/>
  <c r="M23" i="38"/>
  <c r="S23" i="38" s="1"/>
  <c r="L23" i="38"/>
  <c r="E23" i="38"/>
  <c r="S22" i="38"/>
  <c r="L22" i="38"/>
  <c r="E22" i="38"/>
  <c r="N21" i="38"/>
  <c r="N37" i="38" s="1"/>
  <c r="M21" i="38"/>
  <c r="M37" i="38" s="1"/>
  <c r="L21" i="38"/>
  <c r="S20" i="38"/>
  <c r="L20" i="38"/>
  <c r="R39" i="37"/>
  <c r="Q39" i="37"/>
  <c r="P39" i="37"/>
  <c r="O39" i="37"/>
  <c r="K39" i="37"/>
  <c r="J39" i="37"/>
  <c r="I39" i="37"/>
  <c r="L39" i="37" s="1"/>
  <c r="H39" i="37"/>
  <c r="G39" i="37"/>
  <c r="F39" i="37"/>
  <c r="E39" i="37"/>
  <c r="D39" i="37"/>
  <c r="C39" i="37"/>
  <c r="R38" i="37"/>
  <c r="Q38" i="37"/>
  <c r="P38" i="37"/>
  <c r="O38" i="37"/>
  <c r="N38" i="37"/>
  <c r="K38" i="37"/>
  <c r="J38" i="37"/>
  <c r="I38" i="37"/>
  <c r="H38" i="37"/>
  <c r="G38" i="37"/>
  <c r="F38" i="37"/>
  <c r="E38" i="37"/>
  <c r="D38" i="37"/>
  <c r="C38" i="37"/>
  <c r="B38" i="37"/>
  <c r="R37" i="37"/>
  <c r="Q37" i="37"/>
  <c r="P37" i="37"/>
  <c r="K37" i="37"/>
  <c r="G37" i="37"/>
  <c r="F37" i="37"/>
  <c r="E37" i="37"/>
  <c r="D37" i="37"/>
  <c r="C37" i="37"/>
  <c r="B37" i="37"/>
  <c r="R36" i="37"/>
  <c r="Q36" i="37"/>
  <c r="P36" i="37"/>
  <c r="O36" i="37"/>
  <c r="K36" i="37"/>
  <c r="J36" i="37"/>
  <c r="I36" i="37"/>
  <c r="G36" i="37"/>
  <c r="F36" i="37"/>
  <c r="D36" i="37"/>
  <c r="C36" i="37"/>
  <c r="B36" i="37"/>
  <c r="R35" i="37"/>
  <c r="Q35" i="37"/>
  <c r="P35" i="37"/>
  <c r="K35" i="37"/>
  <c r="I35" i="37"/>
  <c r="G35" i="37"/>
  <c r="F35" i="37"/>
  <c r="E35" i="37"/>
  <c r="D35" i="37"/>
  <c r="C35" i="37"/>
  <c r="R34" i="37"/>
  <c r="Q34" i="37"/>
  <c r="P34" i="37"/>
  <c r="K34" i="37"/>
  <c r="J34" i="37"/>
  <c r="I34" i="37"/>
  <c r="G34" i="37"/>
  <c r="F34" i="37"/>
  <c r="D34" i="37"/>
  <c r="B34" i="37"/>
  <c r="S33" i="37"/>
  <c r="L33" i="37"/>
  <c r="M32" i="37"/>
  <c r="S32" i="37" s="1"/>
  <c r="H32" i="37"/>
  <c r="L32" i="37" s="1"/>
  <c r="C32" i="37"/>
  <c r="C34" i="37" s="1"/>
  <c r="N31" i="37"/>
  <c r="N39" i="37" s="1"/>
  <c r="M31" i="37"/>
  <c r="S31" i="37" s="1"/>
  <c r="L31" i="37"/>
  <c r="M30" i="37"/>
  <c r="S30" i="37" s="1"/>
  <c r="L30" i="37"/>
  <c r="S29" i="37"/>
  <c r="L29" i="37"/>
  <c r="B29" i="37"/>
  <c r="B35" i="37" s="1"/>
  <c r="M28" i="37"/>
  <c r="S28" i="37" s="1"/>
  <c r="L28" i="37"/>
  <c r="L27" i="37"/>
  <c r="M26" i="37"/>
  <c r="S26" i="37" s="1"/>
  <c r="L26" i="37"/>
  <c r="S25" i="37"/>
  <c r="H25" i="37"/>
  <c r="L25" i="37" s="1"/>
  <c r="M24" i="37"/>
  <c r="S24" i="37" s="1"/>
  <c r="L24" i="37"/>
  <c r="M22" i="37"/>
  <c r="S22" i="37" s="1"/>
  <c r="H22" i="37"/>
  <c r="L22" i="37" s="1"/>
  <c r="E22" i="37"/>
  <c r="E34" i="37" s="1"/>
  <c r="M21" i="37"/>
  <c r="J21" i="37"/>
  <c r="J37" i="37" s="1"/>
  <c r="I21" i="37"/>
  <c r="I37" i="37" s="1"/>
  <c r="H21" i="37"/>
  <c r="O20" i="37"/>
  <c r="O21" i="37" s="1"/>
  <c r="O35" i="37" s="1"/>
  <c r="N20" i="37"/>
  <c r="N36" i="37" s="1"/>
  <c r="M20" i="37"/>
  <c r="L20" i="37"/>
  <c r="S35" i="40" l="1"/>
  <c r="L36" i="40"/>
  <c r="L39" i="40"/>
  <c r="S39" i="40"/>
  <c r="S36" i="40"/>
  <c r="S37" i="40"/>
  <c r="S34" i="40"/>
  <c r="M27" i="37"/>
  <c r="M35" i="37" s="1"/>
  <c r="M23" i="37"/>
  <c r="S23" i="37" s="1"/>
  <c r="O34" i="37"/>
  <c r="E36" i="37"/>
  <c r="B39" i="37"/>
  <c r="H34" i="37"/>
  <c r="L34" i="37" s="1"/>
  <c r="M36" i="37"/>
  <c r="H36" i="37"/>
  <c r="L36" i="37" s="1"/>
  <c r="L38" i="37"/>
  <c r="N21" i="37"/>
  <c r="N37" i="37" s="1"/>
  <c r="M38" i="37"/>
  <c r="S38" i="37" s="1"/>
  <c r="S37" i="38"/>
  <c r="S29" i="38"/>
  <c r="S21" i="38"/>
  <c r="M34" i="38"/>
  <c r="S34" i="38" s="1"/>
  <c r="M35" i="38"/>
  <c r="M39" i="38"/>
  <c r="S39" i="38" s="1"/>
  <c r="N35" i="38"/>
  <c r="S36" i="37"/>
  <c r="H23" i="37"/>
  <c r="L23" i="37" s="1"/>
  <c r="N34" i="37"/>
  <c r="L21" i="37"/>
  <c r="J35" i="37"/>
  <c r="O37" i="37"/>
  <c r="S20" i="37"/>
  <c r="M34" i="37"/>
  <c r="M37" i="37" l="1"/>
  <c r="S37" i="37" s="1"/>
  <c r="M39" i="37"/>
  <c r="S39" i="37" s="1"/>
  <c r="S27" i="37"/>
  <c r="H35" i="37"/>
  <c r="L35" i="37" s="1"/>
  <c r="H37" i="37"/>
  <c r="L37" i="37" s="1"/>
  <c r="S34" i="37"/>
  <c r="S21" i="37"/>
  <c r="N35" i="37"/>
  <c r="S35" i="37" s="1"/>
  <c r="S35" i="38"/>
  <c r="H32" i="23" l="1"/>
  <c r="H27" i="23"/>
  <c r="H21" i="23"/>
  <c r="H40" i="21"/>
  <c r="H35" i="21"/>
  <c r="H30" i="21"/>
  <c r="H26" i="21"/>
  <c r="H21" i="21"/>
  <c r="K83" i="35"/>
  <c r="K82" i="35" s="1"/>
  <c r="J83" i="35"/>
  <c r="J82" i="35" s="1"/>
  <c r="I83" i="35"/>
  <c r="I82" i="35" s="1"/>
  <c r="K76" i="35"/>
  <c r="K75" i="35" s="1"/>
  <c r="J76" i="35"/>
  <c r="J75" i="35" s="1"/>
  <c r="I76" i="35"/>
  <c r="I75" i="35" s="1"/>
  <c r="K70" i="35"/>
  <c r="K66" i="35" s="1"/>
  <c r="J70" i="35"/>
  <c r="J66" i="35" s="1"/>
  <c r="I70" i="35"/>
  <c r="I66" i="35" s="1"/>
  <c r="K67" i="35"/>
  <c r="J67" i="35"/>
  <c r="I67" i="35"/>
  <c r="K59" i="35"/>
  <c r="J59" i="35"/>
  <c r="I59" i="35"/>
  <c r="K54" i="35"/>
  <c r="J54" i="35"/>
  <c r="I54" i="35"/>
  <c r="K51" i="35"/>
  <c r="J51" i="35"/>
  <c r="I51" i="35"/>
  <c r="K48" i="35"/>
  <c r="K47" i="35" s="1"/>
  <c r="J48" i="35"/>
  <c r="I48" i="35"/>
  <c r="I47" i="35" s="1"/>
  <c r="J47" i="35"/>
  <c r="K43" i="35"/>
  <c r="K42" i="35" s="1"/>
  <c r="J43" i="35"/>
  <c r="J42" i="35" s="1"/>
  <c r="I43" i="35"/>
  <c r="I42" i="35" s="1"/>
  <c r="K39" i="35"/>
  <c r="J39" i="35"/>
  <c r="I39" i="35"/>
  <c r="K37" i="35"/>
  <c r="J37" i="35"/>
  <c r="I37" i="35"/>
  <c r="K32" i="35"/>
  <c r="K31" i="35" s="1"/>
  <c r="K30" i="35" s="1"/>
  <c r="K91" i="35" s="1"/>
  <c r="J32" i="35"/>
  <c r="J31" i="35" s="1"/>
  <c r="I32" i="35"/>
  <c r="I31" i="35" s="1"/>
  <c r="H26" i="14"/>
  <c r="H24" i="14"/>
  <c r="H22" i="14"/>
  <c r="H18" i="14"/>
  <c r="H38" i="19"/>
  <c r="H36" i="19"/>
  <c r="H34" i="19"/>
  <c r="H32" i="19"/>
  <c r="H28" i="19"/>
  <c r="H25" i="19"/>
  <c r="H22" i="19"/>
  <c r="H20" i="19"/>
  <c r="H18" i="19"/>
  <c r="L549" i="12"/>
  <c r="K549" i="12"/>
  <c r="J549" i="12"/>
  <c r="J548" i="12" s="1"/>
  <c r="I549" i="12"/>
  <c r="L548" i="12"/>
  <c r="K548" i="12"/>
  <c r="I548" i="12"/>
  <c r="L546" i="12"/>
  <c r="L545" i="12" s="1"/>
  <c r="K546" i="12"/>
  <c r="K545" i="12" s="1"/>
  <c r="J546" i="12"/>
  <c r="J545" i="12" s="1"/>
  <c r="I546" i="12"/>
  <c r="I545" i="12" s="1"/>
  <c r="L543" i="12"/>
  <c r="L542" i="12" s="1"/>
  <c r="K543" i="12"/>
  <c r="K542" i="12" s="1"/>
  <c r="J543" i="12"/>
  <c r="I543" i="12"/>
  <c r="J542" i="12"/>
  <c r="I542" i="12"/>
  <c r="L539" i="12"/>
  <c r="K539" i="12"/>
  <c r="K538" i="12" s="1"/>
  <c r="J539" i="12"/>
  <c r="J538" i="12" s="1"/>
  <c r="I539" i="12"/>
  <c r="I538" i="12" s="1"/>
  <c r="L538" i="12"/>
  <c r="L535" i="12"/>
  <c r="L534" i="12" s="1"/>
  <c r="K535" i="12"/>
  <c r="K534" i="12" s="1"/>
  <c r="J535" i="12"/>
  <c r="J534" i="12" s="1"/>
  <c r="I535" i="12"/>
  <c r="I534" i="12" s="1"/>
  <c r="L531" i="12"/>
  <c r="K531" i="12"/>
  <c r="K530" i="12" s="1"/>
  <c r="J531" i="12"/>
  <c r="I531" i="12"/>
  <c r="L530" i="12"/>
  <c r="J530" i="12"/>
  <c r="I530" i="12"/>
  <c r="L527" i="12"/>
  <c r="K527" i="12"/>
  <c r="J527" i="12"/>
  <c r="I527" i="12"/>
  <c r="L524" i="12"/>
  <c r="K524" i="12"/>
  <c r="J524" i="12"/>
  <c r="I524" i="12"/>
  <c r="L522" i="12"/>
  <c r="L521" i="12" s="1"/>
  <c r="K522" i="12"/>
  <c r="K521" i="12" s="1"/>
  <c r="J522" i="12"/>
  <c r="J521" i="12" s="1"/>
  <c r="J520" i="12" s="1"/>
  <c r="I522" i="12"/>
  <c r="I521" i="12" s="1"/>
  <c r="L517" i="12"/>
  <c r="L516" i="12" s="1"/>
  <c r="K517" i="12"/>
  <c r="K516" i="12" s="1"/>
  <c r="J517" i="12"/>
  <c r="J516" i="12" s="1"/>
  <c r="I517" i="12"/>
  <c r="I516" i="12" s="1"/>
  <c r="L514" i="12"/>
  <c r="K514" i="12"/>
  <c r="K513" i="12" s="1"/>
  <c r="J514" i="12"/>
  <c r="I514" i="12"/>
  <c r="L513" i="12"/>
  <c r="J513" i="12"/>
  <c r="I513" i="12"/>
  <c r="L511" i="12"/>
  <c r="L510" i="12" s="1"/>
  <c r="K511" i="12"/>
  <c r="K510" i="12" s="1"/>
  <c r="J511" i="12"/>
  <c r="J510" i="12" s="1"/>
  <c r="I511" i="12"/>
  <c r="I510" i="12" s="1"/>
  <c r="L507" i="12"/>
  <c r="L506" i="12" s="1"/>
  <c r="K507" i="12"/>
  <c r="K506" i="12" s="1"/>
  <c r="J507" i="12"/>
  <c r="J506" i="12" s="1"/>
  <c r="I507" i="12"/>
  <c r="I506" i="12" s="1"/>
  <c r="L503" i="12"/>
  <c r="L502" i="12" s="1"/>
  <c r="K503" i="12"/>
  <c r="K502" i="12" s="1"/>
  <c r="J503" i="12"/>
  <c r="I503" i="12"/>
  <c r="J502" i="12"/>
  <c r="I502" i="12"/>
  <c r="L499" i="12"/>
  <c r="K499" i="12"/>
  <c r="J499" i="12"/>
  <c r="J498" i="12" s="1"/>
  <c r="I499" i="12"/>
  <c r="L498" i="12"/>
  <c r="K498" i="12"/>
  <c r="I498" i="12"/>
  <c r="L495" i="12"/>
  <c r="K495" i="12"/>
  <c r="J495" i="12"/>
  <c r="I495" i="12"/>
  <c r="L492" i="12"/>
  <c r="K492" i="12"/>
  <c r="J492" i="12"/>
  <c r="I492" i="12"/>
  <c r="L490" i="12"/>
  <c r="L489" i="12" s="1"/>
  <c r="K490" i="12"/>
  <c r="K489" i="12" s="1"/>
  <c r="J490" i="12"/>
  <c r="J489" i="12" s="1"/>
  <c r="J488" i="12" s="1"/>
  <c r="I490" i="12"/>
  <c r="I489" i="12" s="1"/>
  <c r="L484" i="12"/>
  <c r="L483" i="12" s="1"/>
  <c r="K484" i="12"/>
  <c r="K483" i="12" s="1"/>
  <c r="J484" i="12"/>
  <c r="J483" i="12" s="1"/>
  <c r="I484" i="12"/>
  <c r="I483" i="12" s="1"/>
  <c r="L481" i="12"/>
  <c r="L480" i="12" s="1"/>
  <c r="K481" i="12"/>
  <c r="K480" i="12" s="1"/>
  <c r="J481" i="12"/>
  <c r="J480" i="12" s="1"/>
  <c r="I481" i="12"/>
  <c r="I480" i="12" s="1"/>
  <c r="L478" i="12"/>
  <c r="K478" i="12"/>
  <c r="J478" i="12"/>
  <c r="J477" i="12" s="1"/>
  <c r="I478" i="12"/>
  <c r="L477" i="12"/>
  <c r="K477" i="12"/>
  <c r="I477" i="12"/>
  <c r="L474" i="12"/>
  <c r="L473" i="12" s="1"/>
  <c r="K474" i="12"/>
  <c r="K473" i="12" s="1"/>
  <c r="J474" i="12"/>
  <c r="J473" i="12" s="1"/>
  <c r="I474" i="12"/>
  <c r="I473" i="12" s="1"/>
  <c r="L470" i="12"/>
  <c r="K470" i="12"/>
  <c r="K469" i="12" s="1"/>
  <c r="J470" i="12"/>
  <c r="J469" i="12" s="1"/>
  <c r="I470" i="12"/>
  <c r="L469" i="12"/>
  <c r="I469" i="12"/>
  <c r="L466" i="12"/>
  <c r="L465" i="12" s="1"/>
  <c r="K466" i="12"/>
  <c r="K465" i="12" s="1"/>
  <c r="J466" i="12"/>
  <c r="J465" i="12" s="1"/>
  <c r="I466" i="12"/>
  <c r="I465" i="12" s="1"/>
  <c r="L462" i="12"/>
  <c r="K462" i="12"/>
  <c r="J462" i="12"/>
  <c r="I462" i="12"/>
  <c r="L459" i="12"/>
  <c r="K459" i="12"/>
  <c r="J459" i="12"/>
  <c r="I459" i="12"/>
  <c r="L457" i="12"/>
  <c r="L456" i="12" s="1"/>
  <c r="K457" i="12"/>
  <c r="K456" i="12" s="1"/>
  <c r="J457" i="12"/>
  <c r="I457" i="12"/>
  <c r="I456" i="12" s="1"/>
  <c r="J456" i="12"/>
  <c r="L452" i="12"/>
  <c r="K452" i="12"/>
  <c r="K451" i="12" s="1"/>
  <c r="J452" i="12"/>
  <c r="I452" i="12"/>
  <c r="I451" i="12" s="1"/>
  <c r="L451" i="12"/>
  <c r="J451" i="12"/>
  <c r="L449" i="12"/>
  <c r="K449" i="12"/>
  <c r="K448" i="12" s="1"/>
  <c r="J449" i="12"/>
  <c r="J448" i="12" s="1"/>
  <c r="I449" i="12"/>
  <c r="L448" i="12"/>
  <c r="I448" i="12"/>
  <c r="L446" i="12"/>
  <c r="L445" i="12" s="1"/>
  <c r="K446" i="12"/>
  <c r="K445" i="12" s="1"/>
  <c r="J446" i="12"/>
  <c r="J445" i="12" s="1"/>
  <c r="I446" i="12"/>
  <c r="I445" i="12" s="1"/>
  <c r="L442" i="12"/>
  <c r="K442" i="12"/>
  <c r="K441" i="12" s="1"/>
  <c r="J442" i="12"/>
  <c r="J441" i="12" s="1"/>
  <c r="I442" i="12"/>
  <c r="I441" i="12" s="1"/>
  <c r="L441" i="12"/>
  <c r="L438" i="12"/>
  <c r="L437" i="12" s="1"/>
  <c r="K438" i="12"/>
  <c r="K437" i="12" s="1"/>
  <c r="J438" i="12"/>
  <c r="J437" i="12" s="1"/>
  <c r="I438" i="12"/>
  <c r="I437" i="12" s="1"/>
  <c r="L434" i="12"/>
  <c r="L433" i="12" s="1"/>
  <c r="K434" i="12"/>
  <c r="K433" i="12" s="1"/>
  <c r="J434" i="12"/>
  <c r="J433" i="12" s="1"/>
  <c r="I434" i="12"/>
  <c r="I433" i="12" s="1"/>
  <c r="L430" i="12"/>
  <c r="K430" i="12"/>
  <c r="J430" i="12"/>
  <c r="I430" i="12"/>
  <c r="L427" i="12"/>
  <c r="K427" i="12"/>
  <c r="J427" i="12"/>
  <c r="I427" i="12"/>
  <c r="L425" i="12"/>
  <c r="K425" i="12"/>
  <c r="J425" i="12"/>
  <c r="J424" i="12" s="1"/>
  <c r="I425" i="12"/>
  <c r="L424" i="12"/>
  <c r="K424" i="12"/>
  <c r="I424" i="12"/>
  <c r="L418" i="12"/>
  <c r="L417" i="12" s="1"/>
  <c r="L416" i="12" s="1"/>
  <c r="K418" i="12"/>
  <c r="K417" i="12" s="1"/>
  <c r="K416" i="12" s="1"/>
  <c r="J418" i="12"/>
  <c r="I418" i="12"/>
  <c r="J417" i="12"/>
  <c r="J416" i="12" s="1"/>
  <c r="I417" i="12"/>
  <c r="I416" i="12" s="1"/>
  <c r="L414" i="12"/>
  <c r="K414" i="12"/>
  <c r="K413" i="12" s="1"/>
  <c r="K412" i="12" s="1"/>
  <c r="J414" i="12"/>
  <c r="I414" i="12"/>
  <c r="L413" i="12"/>
  <c r="L412" i="12" s="1"/>
  <c r="J413" i="12"/>
  <c r="J412" i="12" s="1"/>
  <c r="I413" i="12"/>
  <c r="I412" i="12" s="1"/>
  <c r="L405" i="12"/>
  <c r="K405" i="12"/>
  <c r="K404" i="12" s="1"/>
  <c r="J405" i="12"/>
  <c r="J404" i="12" s="1"/>
  <c r="I405" i="12"/>
  <c r="I404" i="12" s="1"/>
  <c r="L404" i="12"/>
  <c r="L402" i="12"/>
  <c r="L401" i="12" s="1"/>
  <c r="L400" i="12" s="1"/>
  <c r="K402" i="12"/>
  <c r="K401" i="12" s="1"/>
  <c r="J402" i="12"/>
  <c r="J401" i="12" s="1"/>
  <c r="I402" i="12"/>
  <c r="I401" i="12" s="1"/>
  <c r="L395" i="12"/>
  <c r="K395" i="12"/>
  <c r="J395" i="12"/>
  <c r="J394" i="12" s="1"/>
  <c r="J393" i="12" s="1"/>
  <c r="I395" i="12"/>
  <c r="L394" i="12"/>
  <c r="K394" i="12"/>
  <c r="K393" i="12" s="1"/>
  <c r="I394" i="12"/>
  <c r="I393" i="12" s="1"/>
  <c r="L393" i="12"/>
  <c r="L391" i="12"/>
  <c r="K391" i="12"/>
  <c r="K390" i="12" s="1"/>
  <c r="J391" i="12"/>
  <c r="J390" i="12" s="1"/>
  <c r="I391" i="12"/>
  <c r="L390" i="12"/>
  <c r="I390" i="12"/>
  <c r="L386" i="12"/>
  <c r="L385" i="12" s="1"/>
  <c r="K386" i="12"/>
  <c r="K385" i="12" s="1"/>
  <c r="J386" i="12"/>
  <c r="J385" i="12" s="1"/>
  <c r="I386" i="12"/>
  <c r="I385" i="12" s="1"/>
  <c r="L380" i="12"/>
  <c r="K380" i="12"/>
  <c r="K379" i="12" s="1"/>
  <c r="J380" i="12"/>
  <c r="J379" i="12" s="1"/>
  <c r="I380" i="12"/>
  <c r="L379" i="12"/>
  <c r="I379" i="12"/>
  <c r="L375" i="12"/>
  <c r="L374" i="12" s="1"/>
  <c r="K375" i="12"/>
  <c r="K374" i="12" s="1"/>
  <c r="J375" i="12"/>
  <c r="J374" i="12" s="1"/>
  <c r="I375" i="12"/>
  <c r="I374" i="12" s="1"/>
  <c r="L372" i="12"/>
  <c r="L371" i="12" s="1"/>
  <c r="K372" i="12"/>
  <c r="J372" i="12"/>
  <c r="J371" i="12" s="1"/>
  <c r="I372" i="12"/>
  <c r="I371" i="12" s="1"/>
  <c r="K371" i="12"/>
  <c r="L365" i="12"/>
  <c r="L364" i="12" s="1"/>
  <c r="K365" i="12"/>
  <c r="K364" i="12" s="1"/>
  <c r="J365" i="12"/>
  <c r="J364" i="12" s="1"/>
  <c r="I365" i="12"/>
  <c r="I364" i="12" s="1"/>
  <c r="L362" i="12"/>
  <c r="L361" i="12" s="1"/>
  <c r="K362" i="12"/>
  <c r="J362" i="12"/>
  <c r="I362" i="12"/>
  <c r="I361" i="12" s="1"/>
  <c r="K361" i="12"/>
  <c r="J361" i="12"/>
  <c r="L359" i="12"/>
  <c r="L358" i="12" s="1"/>
  <c r="K359" i="12"/>
  <c r="K358" i="12" s="1"/>
  <c r="J359" i="12"/>
  <c r="J358" i="12" s="1"/>
  <c r="I359" i="12"/>
  <c r="I358" i="12" s="1"/>
  <c r="L355" i="12"/>
  <c r="L354" i="12" s="1"/>
  <c r="K355" i="12"/>
  <c r="J355" i="12"/>
  <c r="J354" i="12" s="1"/>
  <c r="I355" i="12"/>
  <c r="I354" i="12" s="1"/>
  <c r="K354" i="12"/>
  <c r="L351" i="12"/>
  <c r="K351" i="12"/>
  <c r="K350" i="12" s="1"/>
  <c r="J351" i="12"/>
  <c r="J350" i="12" s="1"/>
  <c r="I351" i="12"/>
  <c r="I350" i="12" s="1"/>
  <c r="L350" i="12"/>
  <c r="L347" i="12"/>
  <c r="L346" i="12" s="1"/>
  <c r="K347" i="12"/>
  <c r="K346" i="12" s="1"/>
  <c r="J347" i="12"/>
  <c r="J346" i="12" s="1"/>
  <c r="I347" i="12"/>
  <c r="I346" i="12" s="1"/>
  <c r="L343" i="12"/>
  <c r="K343" i="12"/>
  <c r="J343" i="12"/>
  <c r="I343" i="12"/>
  <c r="L340" i="12"/>
  <c r="K340" i="12"/>
  <c r="J340" i="12"/>
  <c r="I340" i="12"/>
  <c r="L338" i="12"/>
  <c r="L337" i="12" s="1"/>
  <c r="K338" i="12"/>
  <c r="K337" i="12" s="1"/>
  <c r="J338" i="12"/>
  <c r="J337" i="12" s="1"/>
  <c r="I338" i="12"/>
  <c r="I337" i="12" s="1"/>
  <c r="L333" i="12"/>
  <c r="L332" i="12" s="1"/>
  <c r="K333" i="12"/>
  <c r="K332" i="12" s="1"/>
  <c r="J333" i="12"/>
  <c r="J332" i="12" s="1"/>
  <c r="I333" i="12"/>
  <c r="I332" i="12" s="1"/>
  <c r="L330" i="12"/>
  <c r="L329" i="12" s="1"/>
  <c r="K330" i="12"/>
  <c r="K329" i="12" s="1"/>
  <c r="J330" i="12"/>
  <c r="J329" i="12" s="1"/>
  <c r="I330" i="12"/>
  <c r="I329" i="12" s="1"/>
  <c r="L327" i="12"/>
  <c r="K327" i="12"/>
  <c r="K326" i="12" s="1"/>
  <c r="J327" i="12"/>
  <c r="J326" i="12" s="1"/>
  <c r="I327" i="12"/>
  <c r="I326" i="12" s="1"/>
  <c r="L326" i="12"/>
  <c r="L323" i="12"/>
  <c r="L322" i="12" s="1"/>
  <c r="K323" i="12"/>
  <c r="K322" i="12" s="1"/>
  <c r="J323" i="12"/>
  <c r="J322" i="12" s="1"/>
  <c r="I323" i="12"/>
  <c r="I322" i="12" s="1"/>
  <c r="L319" i="12"/>
  <c r="L318" i="12" s="1"/>
  <c r="K319" i="12"/>
  <c r="K318" i="12" s="1"/>
  <c r="J319" i="12"/>
  <c r="J318" i="12" s="1"/>
  <c r="I319" i="12"/>
  <c r="I318" i="12" s="1"/>
  <c r="L315" i="12"/>
  <c r="L314" i="12" s="1"/>
  <c r="K315" i="12"/>
  <c r="K314" i="12" s="1"/>
  <c r="J315" i="12"/>
  <c r="J314" i="12" s="1"/>
  <c r="I315" i="12"/>
  <c r="I314" i="12" s="1"/>
  <c r="L311" i="12"/>
  <c r="K311" i="12"/>
  <c r="J311" i="12"/>
  <c r="I311" i="12"/>
  <c r="L308" i="12"/>
  <c r="K308" i="12"/>
  <c r="J308" i="12"/>
  <c r="I308" i="12"/>
  <c r="L306" i="12"/>
  <c r="K306" i="12"/>
  <c r="J306" i="12"/>
  <c r="I306" i="12"/>
  <c r="L300" i="12"/>
  <c r="L299" i="12" s="1"/>
  <c r="K300" i="12"/>
  <c r="K299" i="12" s="1"/>
  <c r="J300" i="12"/>
  <c r="J299" i="12" s="1"/>
  <c r="I300" i="12"/>
  <c r="I299" i="12" s="1"/>
  <c r="L297" i="12"/>
  <c r="L296" i="12" s="1"/>
  <c r="K297" i="12"/>
  <c r="K296" i="12" s="1"/>
  <c r="J297" i="12"/>
  <c r="J296" i="12" s="1"/>
  <c r="I297" i="12"/>
  <c r="I296" i="12" s="1"/>
  <c r="L294" i="12"/>
  <c r="K294" i="12"/>
  <c r="K293" i="12" s="1"/>
  <c r="J294" i="12"/>
  <c r="J293" i="12" s="1"/>
  <c r="I294" i="12"/>
  <c r="I293" i="12" s="1"/>
  <c r="L293" i="12"/>
  <c r="L290" i="12"/>
  <c r="L289" i="12" s="1"/>
  <c r="K290" i="12"/>
  <c r="K289" i="12" s="1"/>
  <c r="J290" i="12"/>
  <c r="J289" i="12" s="1"/>
  <c r="I290" i="12"/>
  <c r="I289" i="12" s="1"/>
  <c r="L286" i="12"/>
  <c r="L285" i="12" s="1"/>
  <c r="K286" i="12"/>
  <c r="K285" i="12" s="1"/>
  <c r="J286" i="12"/>
  <c r="J285" i="12" s="1"/>
  <c r="I286" i="12"/>
  <c r="I285" i="12" s="1"/>
  <c r="L282" i="12"/>
  <c r="K282" i="12"/>
  <c r="K281" i="12" s="1"/>
  <c r="J282" i="12"/>
  <c r="I282" i="12"/>
  <c r="I281" i="12" s="1"/>
  <c r="L281" i="12"/>
  <c r="J281" i="12"/>
  <c r="L278" i="12"/>
  <c r="K278" i="12"/>
  <c r="J278" i="12"/>
  <c r="I278" i="12"/>
  <c r="L275" i="12"/>
  <c r="K275" i="12"/>
  <c r="J275" i="12"/>
  <c r="I275" i="12"/>
  <c r="L273" i="12"/>
  <c r="L272" i="12" s="1"/>
  <c r="K273" i="12"/>
  <c r="K272" i="12" s="1"/>
  <c r="J273" i="12"/>
  <c r="J272" i="12" s="1"/>
  <c r="I273" i="12"/>
  <c r="I272" i="12"/>
  <c r="L268" i="12"/>
  <c r="L267" i="12" s="1"/>
  <c r="K268" i="12"/>
  <c r="K267" i="12" s="1"/>
  <c r="J268" i="12"/>
  <c r="J267" i="12" s="1"/>
  <c r="I268" i="12"/>
  <c r="I267" i="12" s="1"/>
  <c r="L265" i="12"/>
  <c r="L264" i="12" s="1"/>
  <c r="K265" i="12"/>
  <c r="J265" i="12"/>
  <c r="J264" i="12" s="1"/>
  <c r="I265" i="12"/>
  <c r="I264" i="12" s="1"/>
  <c r="K264" i="12"/>
  <c r="L262" i="12"/>
  <c r="L261" i="12" s="1"/>
  <c r="K262" i="12"/>
  <c r="K261" i="12" s="1"/>
  <c r="J262" i="12"/>
  <c r="J261" i="12" s="1"/>
  <c r="I262" i="12"/>
  <c r="I261" i="12" s="1"/>
  <c r="L258" i="12"/>
  <c r="L257" i="12" s="1"/>
  <c r="K258" i="12"/>
  <c r="K257" i="12" s="1"/>
  <c r="J258" i="12"/>
  <c r="J257" i="12" s="1"/>
  <c r="I258" i="12"/>
  <c r="I257" i="12" s="1"/>
  <c r="L254" i="12"/>
  <c r="L253" i="12" s="1"/>
  <c r="K254" i="12"/>
  <c r="K253" i="12" s="1"/>
  <c r="J254" i="12"/>
  <c r="J253" i="12" s="1"/>
  <c r="I254" i="12"/>
  <c r="I253" i="12" s="1"/>
  <c r="L250" i="12"/>
  <c r="L249" i="12" s="1"/>
  <c r="K250" i="12"/>
  <c r="K249" i="12" s="1"/>
  <c r="J250" i="12"/>
  <c r="J249" i="12" s="1"/>
  <c r="I250" i="12"/>
  <c r="I249" i="12" s="1"/>
  <c r="L246" i="12"/>
  <c r="K246" i="12"/>
  <c r="J246" i="12"/>
  <c r="I246" i="12"/>
  <c r="L243" i="12"/>
  <c r="K243" i="12"/>
  <c r="J243" i="12"/>
  <c r="I243" i="12"/>
  <c r="L241" i="12"/>
  <c r="L240" i="12" s="1"/>
  <c r="K241" i="12"/>
  <c r="J241" i="12"/>
  <c r="I241" i="12"/>
  <c r="I240" i="12" s="1"/>
  <c r="K240" i="12"/>
  <c r="J240" i="12"/>
  <c r="L234" i="12"/>
  <c r="L233" i="12" s="1"/>
  <c r="L232" i="12" s="1"/>
  <c r="K234" i="12"/>
  <c r="K233" i="12" s="1"/>
  <c r="K232" i="12" s="1"/>
  <c r="J234" i="12"/>
  <c r="J233" i="12" s="1"/>
  <c r="J232" i="12" s="1"/>
  <c r="I234" i="12"/>
  <c r="I233" i="12" s="1"/>
  <c r="I232" i="12" s="1"/>
  <c r="L230" i="12"/>
  <c r="L229" i="12" s="1"/>
  <c r="L228" i="12" s="1"/>
  <c r="K230" i="12"/>
  <c r="K229" i="12" s="1"/>
  <c r="K228" i="12" s="1"/>
  <c r="J230" i="12"/>
  <c r="J229" i="12" s="1"/>
  <c r="J228" i="12" s="1"/>
  <c r="I230" i="12"/>
  <c r="I229" i="12" s="1"/>
  <c r="I228" i="12" s="1"/>
  <c r="L221" i="12"/>
  <c r="L220" i="12" s="1"/>
  <c r="K221" i="12"/>
  <c r="K220" i="12" s="1"/>
  <c r="J221" i="12"/>
  <c r="J220" i="12" s="1"/>
  <c r="I221" i="12"/>
  <c r="I220" i="12" s="1"/>
  <c r="L218" i="12"/>
  <c r="K218" i="12"/>
  <c r="J218" i="12"/>
  <c r="I218" i="12"/>
  <c r="I217" i="12" s="1"/>
  <c r="J217" i="12"/>
  <c r="L211" i="12"/>
  <c r="L210" i="12" s="1"/>
  <c r="L209" i="12" s="1"/>
  <c r="K211" i="12"/>
  <c r="K210" i="12" s="1"/>
  <c r="K209" i="12" s="1"/>
  <c r="J211" i="12"/>
  <c r="J210" i="12" s="1"/>
  <c r="J209" i="12" s="1"/>
  <c r="I211" i="12"/>
  <c r="I210" i="12" s="1"/>
  <c r="I209" i="12" s="1"/>
  <c r="L207" i="12"/>
  <c r="K207" i="12"/>
  <c r="K206" i="12" s="1"/>
  <c r="J207" i="12"/>
  <c r="J206" i="12" s="1"/>
  <c r="I207" i="12"/>
  <c r="I206" i="12" s="1"/>
  <c r="L206" i="12"/>
  <c r="L202" i="12"/>
  <c r="L201" i="12" s="1"/>
  <c r="K202" i="12"/>
  <c r="K201" i="12" s="1"/>
  <c r="J202" i="12"/>
  <c r="J201" i="12" s="1"/>
  <c r="I202" i="12"/>
  <c r="I201" i="12" s="1"/>
  <c r="L196" i="12"/>
  <c r="L195" i="12" s="1"/>
  <c r="K196" i="12"/>
  <c r="K195" i="12" s="1"/>
  <c r="J196" i="12"/>
  <c r="J195" i="12" s="1"/>
  <c r="I196" i="12"/>
  <c r="I195" i="12" s="1"/>
  <c r="L191" i="12"/>
  <c r="L190" i="12" s="1"/>
  <c r="K191" i="12"/>
  <c r="J191" i="12"/>
  <c r="J190" i="12" s="1"/>
  <c r="I191" i="12"/>
  <c r="I190" i="12" s="1"/>
  <c r="K190" i="12"/>
  <c r="L188" i="12"/>
  <c r="K188" i="12"/>
  <c r="K187" i="12" s="1"/>
  <c r="J188" i="12"/>
  <c r="J187" i="12" s="1"/>
  <c r="I188" i="12"/>
  <c r="I187" i="12" s="1"/>
  <c r="L187" i="12"/>
  <c r="L180" i="12"/>
  <c r="L179" i="12" s="1"/>
  <c r="K180" i="12"/>
  <c r="K179" i="12" s="1"/>
  <c r="J180" i="12"/>
  <c r="J179" i="12" s="1"/>
  <c r="I180" i="12"/>
  <c r="I179" i="12" s="1"/>
  <c r="L175" i="12"/>
  <c r="L174" i="12" s="1"/>
  <c r="L173" i="12" s="1"/>
  <c r="K175" i="12"/>
  <c r="K174" i="12" s="1"/>
  <c r="J175" i="12"/>
  <c r="J174" i="12" s="1"/>
  <c r="J173" i="12" s="1"/>
  <c r="I175" i="12"/>
  <c r="I174" i="12" s="1"/>
  <c r="L171" i="12"/>
  <c r="L170" i="12" s="1"/>
  <c r="L169" i="12" s="1"/>
  <c r="K171" i="12"/>
  <c r="J171" i="12"/>
  <c r="J170" i="12" s="1"/>
  <c r="J169" i="12" s="1"/>
  <c r="I171" i="12"/>
  <c r="I170" i="12" s="1"/>
  <c r="I169" i="12" s="1"/>
  <c r="K170" i="12"/>
  <c r="K169" i="12" s="1"/>
  <c r="L166" i="12"/>
  <c r="L165" i="12" s="1"/>
  <c r="K166" i="12"/>
  <c r="K165" i="12" s="1"/>
  <c r="J166" i="12"/>
  <c r="J165" i="12" s="1"/>
  <c r="I166" i="12"/>
  <c r="I165" i="12" s="1"/>
  <c r="L161" i="12"/>
  <c r="L160" i="12" s="1"/>
  <c r="K161" i="12"/>
  <c r="J161" i="12"/>
  <c r="J160" i="12" s="1"/>
  <c r="I161" i="12"/>
  <c r="I160" i="12" s="1"/>
  <c r="K160" i="12"/>
  <c r="L155" i="12"/>
  <c r="L154" i="12" s="1"/>
  <c r="L153" i="12" s="1"/>
  <c r="K155" i="12"/>
  <c r="K154" i="12" s="1"/>
  <c r="K153" i="12" s="1"/>
  <c r="J155" i="12"/>
  <c r="J154" i="12" s="1"/>
  <c r="J153" i="12" s="1"/>
  <c r="I155" i="12"/>
  <c r="I154" i="12" s="1"/>
  <c r="I153" i="12" s="1"/>
  <c r="L151" i="12"/>
  <c r="L150" i="12" s="1"/>
  <c r="K151" i="12"/>
  <c r="K150" i="12" s="1"/>
  <c r="J151" i="12"/>
  <c r="J150" i="12" s="1"/>
  <c r="I151" i="12"/>
  <c r="I150" i="12" s="1"/>
  <c r="L147" i="12"/>
  <c r="K147" i="12"/>
  <c r="K146" i="12" s="1"/>
  <c r="K145" i="12" s="1"/>
  <c r="J147" i="12"/>
  <c r="J146" i="12" s="1"/>
  <c r="J145" i="12" s="1"/>
  <c r="I147" i="12"/>
  <c r="I146" i="12" s="1"/>
  <c r="I145" i="12" s="1"/>
  <c r="L146" i="12"/>
  <c r="L145" i="12" s="1"/>
  <c r="L142" i="12"/>
  <c r="K142" i="12"/>
  <c r="K141" i="12" s="1"/>
  <c r="K140" i="12" s="1"/>
  <c r="J142" i="12"/>
  <c r="J141" i="12" s="1"/>
  <c r="J140" i="12" s="1"/>
  <c r="I142" i="12"/>
  <c r="I141" i="12" s="1"/>
  <c r="I140" i="12" s="1"/>
  <c r="L141" i="12"/>
  <c r="L140" i="12" s="1"/>
  <c r="L137" i="12"/>
  <c r="L136" i="12" s="1"/>
  <c r="L135" i="12" s="1"/>
  <c r="K137" i="12"/>
  <c r="K136" i="12" s="1"/>
  <c r="K135" i="12" s="1"/>
  <c r="J137" i="12"/>
  <c r="J136" i="12" s="1"/>
  <c r="J135" i="12" s="1"/>
  <c r="I137" i="12"/>
  <c r="I136" i="12" s="1"/>
  <c r="I135" i="12" s="1"/>
  <c r="L133" i="12"/>
  <c r="L132" i="12" s="1"/>
  <c r="L131" i="12" s="1"/>
  <c r="K133" i="12"/>
  <c r="K132" i="12" s="1"/>
  <c r="K131" i="12" s="1"/>
  <c r="J133" i="12"/>
  <c r="J132" i="12" s="1"/>
  <c r="J131" i="12" s="1"/>
  <c r="I133" i="12"/>
  <c r="I132" i="12" s="1"/>
  <c r="I131" i="12" s="1"/>
  <c r="L129" i="12"/>
  <c r="L128" i="12" s="1"/>
  <c r="L127" i="12" s="1"/>
  <c r="K129" i="12"/>
  <c r="K128" i="12" s="1"/>
  <c r="K127" i="12" s="1"/>
  <c r="J129" i="12"/>
  <c r="J128" i="12" s="1"/>
  <c r="J127" i="12" s="1"/>
  <c r="I129" i="12"/>
  <c r="I128" i="12" s="1"/>
  <c r="I127" i="12" s="1"/>
  <c r="L125" i="12"/>
  <c r="L124" i="12" s="1"/>
  <c r="L123" i="12" s="1"/>
  <c r="K125" i="12"/>
  <c r="K124" i="12" s="1"/>
  <c r="K123" i="12" s="1"/>
  <c r="J125" i="12"/>
  <c r="J124" i="12" s="1"/>
  <c r="J123" i="12" s="1"/>
  <c r="I125" i="12"/>
  <c r="I124" i="12" s="1"/>
  <c r="I123" i="12" s="1"/>
  <c r="L121" i="12"/>
  <c r="L120" i="12" s="1"/>
  <c r="L119" i="12" s="1"/>
  <c r="K121" i="12"/>
  <c r="K120" i="12" s="1"/>
  <c r="K119" i="12" s="1"/>
  <c r="J121" i="12"/>
  <c r="J120" i="12" s="1"/>
  <c r="J119" i="12" s="1"/>
  <c r="I121" i="12"/>
  <c r="I120" i="12" s="1"/>
  <c r="I119" i="12" s="1"/>
  <c r="L116" i="12"/>
  <c r="L115" i="12" s="1"/>
  <c r="L114" i="12" s="1"/>
  <c r="K116" i="12"/>
  <c r="K115" i="12" s="1"/>
  <c r="K114" i="12" s="1"/>
  <c r="J116" i="12"/>
  <c r="J115" i="12" s="1"/>
  <c r="J114" i="12" s="1"/>
  <c r="I116" i="12"/>
  <c r="I115" i="12" s="1"/>
  <c r="I114" i="12" s="1"/>
  <c r="L110" i="12"/>
  <c r="L109" i="12" s="1"/>
  <c r="K110" i="12"/>
  <c r="J110" i="12"/>
  <c r="J109" i="12" s="1"/>
  <c r="I110" i="12"/>
  <c r="I109" i="12" s="1"/>
  <c r="K109" i="12"/>
  <c r="L106" i="12"/>
  <c r="L105" i="12" s="1"/>
  <c r="K106" i="12"/>
  <c r="K105" i="12" s="1"/>
  <c r="J106" i="12"/>
  <c r="J105" i="12" s="1"/>
  <c r="I106" i="12"/>
  <c r="I105" i="12"/>
  <c r="I104" i="12" s="1"/>
  <c r="L101" i="12"/>
  <c r="L100" i="12" s="1"/>
  <c r="L99" i="12" s="1"/>
  <c r="K101" i="12"/>
  <c r="K100" i="12" s="1"/>
  <c r="K99" i="12" s="1"/>
  <c r="J101" i="12"/>
  <c r="J100" i="12" s="1"/>
  <c r="J99" i="12" s="1"/>
  <c r="I101" i="12"/>
  <c r="I100" i="12"/>
  <c r="I99" i="12" s="1"/>
  <c r="L96" i="12"/>
  <c r="L95" i="12" s="1"/>
  <c r="L94" i="12" s="1"/>
  <c r="K96" i="12"/>
  <c r="K95" i="12" s="1"/>
  <c r="K94" i="12" s="1"/>
  <c r="J96" i="12"/>
  <c r="J95" i="12" s="1"/>
  <c r="J94" i="12" s="1"/>
  <c r="I96" i="12"/>
  <c r="I95" i="12"/>
  <c r="I94" i="12" s="1"/>
  <c r="L89" i="12"/>
  <c r="L88" i="12" s="1"/>
  <c r="L87" i="12" s="1"/>
  <c r="L86" i="12" s="1"/>
  <c r="K89" i="12"/>
  <c r="J89" i="12"/>
  <c r="J88" i="12" s="1"/>
  <c r="J87" i="12" s="1"/>
  <c r="J86" i="12" s="1"/>
  <c r="I89" i="12"/>
  <c r="K88" i="12"/>
  <c r="K87" i="12" s="1"/>
  <c r="K86" i="12" s="1"/>
  <c r="I88" i="12"/>
  <c r="I87" i="12" s="1"/>
  <c r="I86" i="12" s="1"/>
  <c r="L84" i="12"/>
  <c r="L83" i="12" s="1"/>
  <c r="L82" i="12" s="1"/>
  <c r="K84" i="12"/>
  <c r="K83" i="12" s="1"/>
  <c r="K82" i="12" s="1"/>
  <c r="J84" i="12"/>
  <c r="J83" i="12" s="1"/>
  <c r="J82" i="12" s="1"/>
  <c r="I84" i="12"/>
  <c r="I83" i="12" s="1"/>
  <c r="I82" i="12" s="1"/>
  <c r="L78" i="12"/>
  <c r="K78" i="12"/>
  <c r="K77" i="12" s="1"/>
  <c r="J78" i="12"/>
  <c r="I78" i="12"/>
  <c r="I77" i="12" s="1"/>
  <c r="L77" i="12"/>
  <c r="J77" i="12"/>
  <c r="L73" i="12"/>
  <c r="L72" i="12" s="1"/>
  <c r="K73" i="12"/>
  <c r="K72" i="12" s="1"/>
  <c r="J73" i="12"/>
  <c r="I73" i="12"/>
  <c r="I72" i="12" s="1"/>
  <c r="J72" i="12"/>
  <c r="L68" i="12"/>
  <c r="L67" i="12" s="1"/>
  <c r="K68" i="12"/>
  <c r="K67" i="12" s="1"/>
  <c r="J68" i="12"/>
  <c r="J67" i="12" s="1"/>
  <c r="I68" i="12"/>
  <c r="I67" i="12" s="1"/>
  <c r="L49" i="12"/>
  <c r="L48" i="12" s="1"/>
  <c r="L47" i="12" s="1"/>
  <c r="L46" i="12" s="1"/>
  <c r="K49" i="12"/>
  <c r="K48" i="12" s="1"/>
  <c r="K47" i="12" s="1"/>
  <c r="K46" i="12" s="1"/>
  <c r="J49" i="12"/>
  <c r="J48" i="12" s="1"/>
  <c r="J47" i="12" s="1"/>
  <c r="J46" i="12" s="1"/>
  <c r="I49" i="12"/>
  <c r="I48" i="12"/>
  <c r="I47" i="12" s="1"/>
  <c r="I46" i="12" s="1"/>
  <c r="L44" i="12"/>
  <c r="K44" i="12"/>
  <c r="K43" i="12" s="1"/>
  <c r="K42" i="12" s="1"/>
  <c r="J44" i="12"/>
  <c r="I44" i="12"/>
  <c r="I43" i="12" s="1"/>
  <c r="I42" i="12" s="1"/>
  <c r="L43" i="12"/>
  <c r="L42" i="12" s="1"/>
  <c r="J43" i="12"/>
  <c r="J42" i="12" s="1"/>
  <c r="L40" i="12"/>
  <c r="K40" i="12"/>
  <c r="J40" i="12"/>
  <c r="I40" i="12"/>
  <c r="I37" i="12" s="1"/>
  <c r="I36" i="12" s="1"/>
  <c r="L38" i="12"/>
  <c r="L37" i="12" s="1"/>
  <c r="L36" i="12" s="1"/>
  <c r="K38" i="12"/>
  <c r="K37" i="12" s="1"/>
  <c r="K36" i="12" s="1"/>
  <c r="J38" i="12"/>
  <c r="J37" i="12" s="1"/>
  <c r="J36" i="12" s="1"/>
  <c r="I38" i="12"/>
  <c r="L365" i="33"/>
  <c r="K365" i="33"/>
  <c r="K364" i="33" s="1"/>
  <c r="J365" i="33"/>
  <c r="I365" i="33"/>
  <c r="I364" i="33" s="1"/>
  <c r="L364" i="33"/>
  <c r="J364" i="33"/>
  <c r="L362" i="33"/>
  <c r="K362" i="33"/>
  <c r="K361" i="33" s="1"/>
  <c r="J362" i="33"/>
  <c r="I362" i="33"/>
  <c r="L361" i="33"/>
  <c r="J361" i="33"/>
  <c r="I361" i="33"/>
  <c r="L359" i="33"/>
  <c r="L358" i="33" s="1"/>
  <c r="K359" i="33"/>
  <c r="J359" i="33"/>
  <c r="J358" i="33" s="1"/>
  <c r="I359" i="33"/>
  <c r="K358" i="33"/>
  <c r="I358" i="33"/>
  <c r="L355" i="33"/>
  <c r="K355" i="33"/>
  <c r="K354" i="33" s="1"/>
  <c r="J355" i="33"/>
  <c r="I355" i="33"/>
  <c r="I354" i="33" s="1"/>
  <c r="L354" i="33"/>
  <c r="J354" i="33"/>
  <c r="L351" i="33"/>
  <c r="K351" i="33"/>
  <c r="K350" i="33" s="1"/>
  <c r="J351" i="33"/>
  <c r="I351" i="33"/>
  <c r="L350" i="33"/>
  <c r="J350" i="33"/>
  <c r="I350" i="33"/>
  <c r="L347" i="33"/>
  <c r="L346" i="33" s="1"/>
  <c r="L336" i="33" s="1"/>
  <c r="K347" i="33"/>
  <c r="J347" i="33"/>
  <c r="J346" i="33" s="1"/>
  <c r="J336" i="33" s="1"/>
  <c r="I347" i="33"/>
  <c r="K346" i="33"/>
  <c r="I346" i="33"/>
  <c r="L343" i="33"/>
  <c r="K343" i="33"/>
  <c r="J343" i="33"/>
  <c r="I343" i="33"/>
  <c r="L340" i="33"/>
  <c r="K340" i="33"/>
  <c r="J340" i="33"/>
  <c r="I340" i="33"/>
  <c r="L338" i="33"/>
  <c r="K338" i="33"/>
  <c r="K337" i="33" s="1"/>
  <c r="K336" i="33" s="1"/>
  <c r="J338" i="33"/>
  <c r="I338" i="33"/>
  <c r="L337" i="33"/>
  <c r="J337" i="33"/>
  <c r="I337" i="33"/>
  <c r="L333" i="33"/>
  <c r="K333" i="33"/>
  <c r="K332" i="33" s="1"/>
  <c r="J333" i="33"/>
  <c r="I333" i="33"/>
  <c r="L332" i="33"/>
  <c r="J332" i="33"/>
  <c r="I332" i="33"/>
  <c r="L330" i="33"/>
  <c r="L329" i="33" s="1"/>
  <c r="K330" i="33"/>
  <c r="J330" i="33"/>
  <c r="J329" i="33" s="1"/>
  <c r="I330" i="33"/>
  <c r="K329" i="33"/>
  <c r="I329" i="33"/>
  <c r="L327" i="33"/>
  <c r="K327" i="33"/>
  <c r="K326" i="33" s="1"/>
  <c r="J327" i="33"/>
  <c r="I327" i="33"/>
  <c r="I326" i="33" s="1"/>
  <c r="L326" i="33"/>
  <c r="J326" i="33"/>
  <c r="L323" i="33"/>
  <c r="K323" i="33"/>
  <c r="K322" i="33" s="1"/>
  <c r="J323" i="33"/>
  <c r="I323" i="33"/>
  <c r="L322" i="33"/>
  <c r="J322" i="33"/>
  <c r="I322" i="33"/>
  <c r="L319" i="33"/>
  <c r="L318" i="33" s="1"/>
  <c r="K319" i="33"/>
  <c r="J319" i="33"/>
  <c r="J318" i="33" s="1"/>
  <c r="I319" i="33"/>
  <c r="K318" i="33"/>
  <c r="I318" i="33"/>
  <c r="L315" i="33"/>
  <c r="K315" i="33"/>
  <c r="K314" i="33" s="1"/>
  <c r="J315" i="33"/>
  <c r="I315" i="33"/>
  <c r="I314" i="33" s="1"/>
  <c r="L314" i="33"/>
  <c r="J314" i="33"/>
  <c r="L311" i="33"/>
  <c r="K311" i="33"/>
  <c r="J311" i="33"/>
  <c r="I311" i="33"/>
  <c r="L308" i="33"/>
  <c r="K308" i="33"/>
  <c r="J308" i="33"/>
  <c r="I308" i="33"/>
  <c r="I305" i="33" s="1"/>
  <c r="I304" i="33" s="1"/>
  <c r="L306" i="33"/>
  <c r="L305" i="33" s="1"/>
  <c r="K306" i="33"/>
  <c r="J306" i="33"/>
  <c r="J305" i="33" s="1"/>
  <c r="I306" i="33"/>
  <c r="K305" i="33"/>
  <c r="L300" i="33"/>
  <c r="K300" i="33"/>
  <c r="K299" i="33" s="1"/>
  <c r="J300" i="33"/>
  <c r="I300" i="33"/>
  <c r="L299" i="33"/>
  <c r="J299" i="33"/>
  <c r="I299" i="33"/>
  <c r="L297" i="33"/>
  <c r="L296" i="33" s="1"/>
  <c r="K297" i="33"/>
  <c r="J297" i="33"/>
  <c r="J296" i="33" s="1"/>
  <c r="I297" i="33"/>
  <c r="K296" i="33"/>
  <c r="I296" i="33"/>
  <c r="L294" i="33"/>
  <c r="K294" i="33"/>
  <c r="K293" i="33" s="1"/>
  <c r="J294" i="33"/>
  <c r="I294" i="33"/>
  <c r="I293" i="33" s="1"/>
  <c r="L293" i="33"/>
  <c r="J293" i="33"/>
  <c r="L290" i="33"/>
  <c r="K290" i="33"/>
  <c r="K289" i="33" s="1"/>
  <c r="J290" i="33"/>
  <c r="I290" i="33"/>
  <c r="L289" i="33"/>
  <c r="J289" i="33"/>
  <c r="I289" i="33"/>
  <c r="L286" i="33"/>
  <c r="L285" i="33" s="1"/>
  <c r="K286" i="33"/>
  <c r="J286" i="33"/>
  <c r="J285" i="33" s="1"/>
  <c r="I286" i="33"/>
  <c r="K285" i="33"/>
  <c r="I285" i="33"/>
  <c r="L282" i="33"/>
  <c r="K282" i="33"/>
  <c r="K281" i="33" s="1"/>
  <c r="J282" i="33"/>
  <c r="I282" i="33"/>
  <c r="I281" i="33" s="1"/>
  <c r="L281" i="33"/>
  <c r="J281" i="33"/>
  <c r="L278" i="33"/>
  <c r="K278" i="33"/>
  <c r="J278" i="33"/>
  <c r="I278" i="33"/>
  <c r="L275" i="33"/>
  <c r="K275" i="33"/>
  <c r="J275" i="33"/>
  <c r="I275" i="33"/>
  <c r="L273" i="33"/>
  <c r="L272" i="33" s="1"/>
  <c r="K273" i="33"/>
  <c r="J273" i="33"/>
  <c r="J272" i="33" s="1"/>
  <c r="I273" i="33"/>
  <c r="K272" i="33"/>
  <c r="K271" i="33" s="1"/>
  <c r="I272" i="33"/>
  <c r="L268" i="33"/>
  <c r="L267" i="33" s="1"/>
  <c r="K268" i="33"/>
  <c r="J268" i="33"/>
  <c r="J267" i="33" s="1"/>
  <c r="I268" i="33"/>
  <c r="K267" i="33"/>
  <c r="I267" i="33"/>
  <c r="L265" i="33"/>
  <c r="K265" i="33"/>
  <c r="K264" i="33" s="1"/>
  <c r="J265" i="33"/>
  <c r="I265" i="33"/>
  <c r="I264" i="33" s="1"/>
  <c r="L264" i="33"/>
  <c r="J264" i="33"/>
  <c r="L262" i="33"/>
  <c r="K262" i="33"/>
  <c r="K261" i="33" s="1"/>
  <c r="J262" i="33"/>
  <c r="I262" i="33"/>
  <c r="L261" i="33"/>
  <c r="J261" i="33"/>
  <c r="I261" i="33"/>
  <c r="L258" i="33"/>
  <c r="L257" i="33" s="1"/>
  <c r="K258" i="33"/>
  <c r="J258" i="33"/>
  <c r="J257" i="33" s="1"/>
  <c r="I258" i="33"/>
  <c r="K257" i="33"/>
  <c r="I257" i="33"/>
  <c r="L254" i="33"/>
  <c r="K254" i="33"/>
  <c r="K253" i="33" s="1"/>
  <c r="J254" i="33"/>
  <c r="I254" i="33"/>
  <c r="I253" i="33" s="1"/>
  <c r="L253" i="33"/>
  <c r="J253" i="33"/>
  <c r="L250" i="33"/>
  <c r="K250" i="33"/>
  <c r="K249" i="33" s="1"/>
  <c r="J250" i="33"/>
  <c r="I250" i="33"/>
  <c r="L249" i="33"/>
  <c r="J249" i="33"/>
  <c r="I249" i="33"/>
  <c r="L246" i="33"/>
  <c r="K246" i="33"/>
  <c r="J246" i="33"/>
  <c r="I246" i="33"/>
  <c r="L243" i="33"/>
  <c r="K243" i="33"/>
  <c r="J243" i="33"/>
  <c r="I243" i="33"/>
  <c r="L241" i="33"/>
  <c r="K241" i="33"/>
  <c r="K240" i="33" s="1"/>
  <c r="K239" i="33" s="1"/>
  <c r="K238" i="33" s="1"/>
  <c r="J241" i="33"/>
  <c r="I241" i="33"/>
  <c r="I240" i="33" s="1"/>
  <c r="L240" i="33"/>
  <c r="L239" i="33" s="1"/>
  <c r="J240" i="33"/>
  <c r="L234" i="33"/>
  <c r="L233" i="33" s="1"/>
  <c r="L232" i="33" s="1"/>
  <c r="K234" i="33"/>
  <c r="J234" i="33"/>
  <c r="J233" i="33" s="1"/>
  <c r="J232" i="33" s="1"/>
  <c r="I234" i="33"/>
  <c r="K233" i="33"/>
  <c r="K232" i="33" s="1"/>
  <c r="I233" i="33"/>
  <c r="I232" i="33"/>
  <c r="L230" i="33"/>
  <c r="L229" i="33" s="1"/>
  <c r="L228" i="33" s="1"/>
  <c r="K230" i="33"/>
  <c r="J230" i="33"/>
  <c r="J229" i="33" s="1"/>
  <c r="J228" i="33" s="1"/>
  <c r="I230" i="33"/>
  <c r="K229" i="33"/>
  <c r="K228" i="33" s="1"/>
  <c r="I229" i="33"/>
  <c r="I228" i="33"/>
  <c r="L221" i="33"/>
  <c r="L220" i="33" s="1"/>
  <c r="K221" i="33"/>
  <c r="J221" i="33"/>
  <c r="J220" i="33" s="1"/>
  <c r="I221" i="33"/>
  <c r="K220" i="33"/>
  <c r="I220" i="33"/>
  <c r="L218" i="33"/>
  <c r="K218" i="33"/>
  <c r="K217" i="33" s="1"/>
  <c r="K216" i="33" s="1"/>
  <c r="J218" i="33"/>
  <c r="I218" i="33"/>
  <c r="I217" i="33" s="1"/>
  <c r="I216" i="33" s="1"/>
  <c r="L217" i="33"/>
  <c r="L216" i="33" s="1"/>
  <c r="J217" i="33"/>
  <c r="L211" i="33"/>
  <c r="K211" i="33"/>
  <c r="K210" i="33" s="1"/>
  <c r="K209" i="33" s="1"/>
  <c r="J211" i="33"/>
  <c r="I211" i="33"/>
  <c r="I210" i="33" s="1"/>
  <c r="I209" i="33" s="1"/>
  <c r="L210" i="33"/>
  <c r="L209" i="33" s="1"/>
  <c r="J210" i="33"/>
  <c r="J209" i="33" s="1"/>
  <c r="L207" i="33"/>
  <c r="K207" i="33"/>
  <c r="K206" i="33" s="1"/>
  <c r="J207" i="33"/>
  <c r="I207" i="33"/>
  <c r="I206" i="33" s="1"/>
  <c r="L206" i="33"/>
  <c r="J206" i="33"/>
  <c r="L202" i="33"/>
  <c r="K202" i="33"/>
  <c r="K201" i="33" s="1"/>
  <c r="J202" i="33"/>
  <c r="I202" i="33"/>
  <c r="L201" i="33"/>
  <c r="J201" i="33"/>
  <c r="I201" i="33"/>
  <c r="L196" i="33"/>
  <c r="L195" i="33" s="1"/>
  <c r="L186" i="33" s="1"/>
  <c r="K196" i="33"/>
  <c r="J196" i="33"/>
  <c r="J195" i="33" s="1"/>
  <c r="J186" i="33" s="1"/>
  <c r="I196" i="33"/>
  <c r="K195" i="33"/>
  <c r="I195" i="33"/>
  <c r="L191" i="33"/>
  <c r="K191" i="33"/>
  <c r="K190" i="33" s="1"/>
  <c r="J191" i="33"/>
  <c r="I191" i="33"/>
  <c r="I190" i="33" s="1"/>
  <c r="L190" i="33"/>
  <c r="J190" i="33"/>
  <c r="L188" i="33"/>
  <c r="K188" i="33"/>
  <c r="K187" i="33" s="1"/>
  <c r="K186" i="33" s="1"/>
  <c r="K185" i="33" s="1"/>
  <c r="J188" i="33"/>
  <c r="I188" i="33"/>
  <c r="L187" i="33"/>
  <c r="J187" i="33"/>
  <c r="I187" i="33"/>
  <c r="L180" i="33"/>
  <c r="L179" i="33" s="1"/>
  <c r="K180" i="33"/>
  <c r="J180" i="33"/>
  <c r="J179" i="33" s="1"/>
  <c r="I180" i="33"/>
  <c r="K179" i="33"/>
  <c r="I179" i="33"/>
  <c r="L175" i="33"/>
  <c r="K175" i="33"/>
  <c r="K174" i="33" s="1"/>
  <c r="K173" i="33" s="1"/>
  <c r="J175" i="33"/>
  <c r="I175" i="33"/>
  <c r="I174" i="33" s="1"/>
  <c r="I173" i="33" s="1"/>
  <c r="L174" i="33"/>
  <c r="L173" i="33" s="1"/>
  <c r="J174" i="33"/>
  <c r="L171" i="33"/>
  <c r="K171" i="33"/>
  <c r="K170" i="33" s="1"/>
  <c r="K169" i="33" s="1"/>
  <c r="K168" i="33" s="1"/>
  <c r="J171" i="33"/>
  <c r="I171" i="33"/>
  <c r="I170" i="33" s="1"/>
  <c r="I169" i="33" s="1"/>
  <c r="I168" i="33" s="1"/>
  <c r="L170" i="33"/>
  <c r="L169" i="33" s="1"/>
  <c r="J170" i="33"/>
  <c r="J169" i="33" s="1"/>
  <c r="L166" i="33"/>
  <c r="L165" i="33" s="1"/>
  <c r="K166" i="33"/>
  <c r="J166" i="33"/>
  <c r="J165" i="33" s="1"/>
  <c r="I166" i="33"/>
  <c r="K165" i="33"/>
  <c r="I165" i="33"/>
  <c r="L161" i="33"/>
  <c r="K161" i="33"/>
  <c r="K160" i="33" s="1"/>
  <c r="K159" i="33" s="1"/>
  <c r="K158" i="33" s="1"/>
  <c r="J161" i="33"/>
  <c r="I161" i="33"/>
  <c r="I160" i="33" s="1"/>
  <c r="I159" i="33" s="1"/>
  <c r="I158" i="33" s="1"/>
  <c r="L160" i="33"/>
  <c r="J160" i="33"/>
  <c r="L155" i="33"/>
  <c r="L154" i="33" s="1"/>
  <c r="L153" i="33" s="1"/>
  <c r="K155" i="33"/>
  <c r="J155" i="33"/>
  <c r="J154" i="33" s="1"/>
  <c r="J153" i="33" s="1"/>
  <c r="I155" i="33"/>
  <c r="K154" i="33"/>
  <c r="K153" i="33" s="1"/>
  <c r="I154" i="33"/>
  <c r="I153" i="33"/>
  <c r="L151" i="33"/>
  <c r="L150" i="33" s="1"/>
  <c r="K151" i="33"/>
  <c r="J151" i="33"/>
  <c r="J150" i="33" s="1"/>
  <c r="I151" i="33"/>
  <c r="K150" i="33"/>
  <c r="I150" i="33"/>
  <c r="L147" i="33"/>
  <c r="K147" i="33"/>
  <c r="K146" i="33" s="1"/>
  <c r="K145" i="33" s="1"/>
  <c r="J147" i="33"/>
  <c r="I147" i="33"/>
  <c r="I146" i="33" s="1"/>
  <c r="I145" i="33" s="1"/>
  <c r="L146" i="33"/>
  <c r="L145" i="33" s="1"/>
  <c r="J146" i="33"/>
  <c r="J145" i="33" s="1"/>
  <c r="L142" i="33"/>
  <c r="K142" i="33"/>
  <c r="K141" i="33" s="1"/>
  <c r="K140" i="33" s="1"/>
  <c r="K139" i="33" s="1"/>
  <c r="J142" i="33"/>
  <c r="I142" i="33"/>
  <c r="I141" i="33" s="1"/>
  <c r="I140" i="33" s="1"/>
  <c r="L141" i="33"/>
  <c r="L140" i="33" s="1"/>
  <c r="J141" i="33"/>
  <c r="J140" i="33" s="1"/>
  <c r="J139" i="33" s="1"/>
  <c r="L137" i="33"/>
  <c r="L136" i="33" s="1"/>
  <c r="L135" i="33" s="1"/>
  <c r="K137" i="33"/>
  <c r="J137" i="33"/>
  <c r="J136" i="33" s="1"/>
  <c r="J135" i="33" s="1"/>
  <c r="I137" i="33"/>
  <c r="K136" i="33"/>
  <c r="K135" i="33" s="1"/>
  <c r="I136" i="33"/>
  <c r="I135" i="33"/>
  <c r="L133" i="33"/>
  <c r="L132" i="33" s="1"/>
  <c r="L131" i="33" s="1"/>
  <c r="K133" i="33"/>
  <c r="J133" i="33"/>
  <c r="J132" i="33" s="1"/>
  <c r="J131" i="33" s="1"/>
  <c r="I133" i="33"/>
  <c r="K132" i="33"/>
  <c r="K131" i="33" s="1"/>
  <c r="I132" i="33"/>
  <c r="I131" i="33"/>
  <c r="L129" i="33"/>
  <c r="L128" i="33" s="1"/>
  <c r="L127" i="33" s="1"/>
  <c r="K129" i="33"/>
  <c r="J129" i="33"/>
  <c r="J128" i="33" s="1"/>
  <c r="J127" i="33" s="1"/>
  <c r="I129" i="33"/>
  <c r="K128" i="33"/>
  <c r="K127" i="33" s="1"/>
  <c r="I128" i="33"/>
  <c r="I127" i="33"/>
  <c r="L125" i="33"/>
  <c r="L124" i="33" s="1"/>
  <c r="L123" i="33" s="1"/>
  <c r="K125" i="33"/>
  <c r="J125" i="33"/>
  <c r="J124" i="33" s="1"/>
  <c r="J123" i="33" s="1"/>
  <c r="I125" i="33"/>
  <c r="K124" i="33"/>
  <c r="K123" i="33" s="1"/>
  <c r="I124" i="33"/>
  <c r="I123" i="33"/>
  <c r="L121" i="33"/>
  <c r="L120" i="33" s="1"/>
  <c r="L119" i="33" s="1"/>
  <c r="K121" i="33"/>
  <c r="J121" i="33"/>
  <c r="J120" i="33" s="1"/>
  <c r="J119" i="33" s="1"/>
  <c r="I121" i="33"/>
  <c r="K120" i="33"/>
  <c r="K119" i="33" s="1"/>
  <c r="I120" i="33"/>
  <c r="I119" i="33"/>
  <c r="L116" i="33"/>
  <c r="L115" i="33" s="1"/>
  <c r="L114" i="33" s="1"/>
  <c r="K116" i="33"/>
  <c r="J116" i="33"/>
  <c r="J115" i="33" s="1"/>
  <c r="J114" i="33" s="1"/>
  <c r="I116" i="33"/>
  <c r="K115" i="33"/>
  <c r="K114" i="33" s="1"/>
  <c r="I115" i="33"/>
  <c r="I114" i="33"/>
  <c r="I113" i="33" s="1"/>
  <c r="L110" i="33"/>
  <c r="K110" i="33"/>
  <c r="K109" i="33" s="1"/>
  <c r="J110" i="33"/>
  <c r="J109" i="33" s="1"/>
  <c r="I110" i="33"/>
  <c r="L109" i="33"/>
  <c r="I109" i="33"/>
  <c r="L106" i="33"/>
  <c r="L105" i="33" s="1"/>
  <c r="L104" i="33" s="1"/>
  <c r="K106" i="33"/>
  <c r="J106" i="33"/>
  <c r="J105" i="33" s="1"/>
  <c r="I106" i="33"/>
  <c r="K105" i="33"/>
  <c r="I105" i="33"/>
  <c r="I104" i="33"/>
  <c r="L101" i="33"/>
  <c r="L100" i="33" s="1"/>
  <c r="L99" i="33" s="1"/>
  <c r="K101" i="33"/>
  <c r="J101" i="33"/>
  <c r="J100" i="33" s="1"/>
  <c r="J99" i="33" s="1"/>
  <c r="I101" i="33"/>
  <c r="K100" i="33"/>
  <c r="K99" i="33" s="1"/>
  <c r="I100" i="33"/>
  <c r="I99" i="33"/>
  <c r="L96" i="33"/>
  <c r="L95" i="33" s="1"/>
  <c r="L94" i="33" s="1"/>
  <c r="K96" i="33"/>
  <c r="J96" i="33"/>
  <c r="J95" i="33" s="1"/>
  <c r="J94" i="33" s="1"/>
  <c r="I96" i="33"/>
  <c r="K95" i="33"/>
  <c r="K94" i="33" s="1"/>
  <c r="I95" i="33"/>
  <c r="I94" i="33"/>
  <c r="I93" i="33" s="1"/>
  <c r="L89" i="33"/>
  <c r="K89" i="33"/>
  <c r="K88" i="33" s="1"/>
  <c r="K87" i="33" s="1"/>
  <c r="K86" i="33" s="1"/>
  <c r="J89" i="33"/>
  <c r="I89" i="33"/>
  <c r="L88" i="33"/>
  <c r="J88" i="33"/>
  <c r="I88" i="33"/>
  <c r="I87" i="33" s="1"/>
  <c r="I86" i="33" s="1"/>
  <c r="L87" i="33"/>
  <c r="L86" i="33" s="1"/>
  <c r="J87" i="33"/>
  <c r="J86" i="33" s="1"/>
  <c r="L84" i="33"/>
  <c r="K84" i="33"/>
  <c r="K83" i="33" s="1"/>
  <c r="K82" i="33" s="1"/>
  <c r="J84" i="33"/>
  <c r="I84" i="33"/>
  <c r="I83" i="33" s="1"/>
  <c r="I82" i="33" s="1"/>
  <c r="L83" i="33"/>
  <c r="L82" i="33" s="1"/>
  <c r="J83" i="33"/>
  <c r="J82" i="33" s="1"/>
  <c r="L78" i="33"/>
  <c r="K78" i="33"/>
  <c r="K77" i="33" s="1"/>
  <c r="J78" i="33"/>
  <c r="I78" i="33"/>
  <c r="I77" i="33" s="1"/>
  <c r="I66" i="33" s="1"/>
  <c r="I65" i="33" s="1"/>
  <c r="L77" i="33"/>
  <c r="J77" i="33"/>
  <c r="L73" i="33"/>
  <c r="K73" i="33"/>
  <c r="K72" i="33" s="1"/>
  <c r="J73" i="33"/>
  <c r="I73" i="33"/>
  <c r="L72" i="33"/>
  <c r="J72" i="33"/>
  <c r="I72" i="33"/>
  <c r="L68" i="33"/>
  <c r="L67" i="33" s="1"/>
  <c r="L66" i="33" s="1"/>
  <c r="L65" i="33" s="1"/>
  <c r="K68" i="33"/>
  <c r="J68" i="33"/>
  <c r="J67" i="33" s="1"/>
  <c r="J66" i="33" s="1"/>
  <c r="I68" i="33"/>
  <c r="K67" i="33"/>
  <c r="I67" i="33"/>
  <c r="L49" i="33"/>
  <c r="K49" i="33"/>
  <c r="K48" i="33" s="1"/>
  <c r="K47" i="33" s="1"/>
  <c r="K46" i="33" s="1"/>
  <c r="J49" i="33"/>
  <c r="J48" i="33" s="1"/>
  <c r="J47" i="33" s="1"/>
  <c r="J46" i="33" s="1"/>
  <c r="I49" i="33"/>
  <c r="L48" i="33"/>
  <c r="I48" i="33"/>
  <c r="I47" i="33" s="1"/>
  <c r="I46" i="33" s="1"/>
  <c r="L47" i="33"/>
  <c r="L46" i="33" s="1"/>
  <c r="L44" i="33"/>
  <c r="K44" i="33"/>
  <c r="K43" i="33" s="1"/>
  <c r="K42" i="33" s="1"/>
  <c r="J44" i="33"/>
  <c r="I44" i="33"/>
  <c r="I43" i="33" s="1"/>
  <c r="I42" i="33" s="1"/>
  <c r="L43" i="33"/>
  <c r="L42" i="33" s="1"/>
  <c r="J43" i="33"/>
  <c r="J42" i="33" s="1"/>
  <c r="L40" i="33"/>
  <c r="K40" i="33"/>
  <c r="J40" i="33"/>
  <c r="I40" i="33"/>
  <c r="I37" i="33" s="1"/>
  <c r="I36" i="33" s="1"/>
  <c r="I35" i="33" s="1"/>
  <c r="L38" i="33"/>
  <c r="L37" i="33" s="1"/>
  <c r="L36" i="33" s="1"/>
  <c r="K38" i="33"/>
  <c r="J38" i="33"/>
  <c r="J37" i="33" s="1"/>
  <c r="J36" i="33" s="1"/>
  <c r="I38" i="33"/>
  <c r="K37" i="33"/>
  <c r="K36" i="33" s="1"/>
  <c r="L365" i="18"/>
  <c r="K365" i="18"/>
  <c r="K364" i="18" s="1"/>
  <c r="J365" i="18"/>
  <c r="I365" i="18"/>
  <c r="I364" i="18" s="1"/>
  <c r="L364" i="18"/>
  <c r="J364" i="18"/>
  <c r="L362" i="18"/>
  <c r="L361" i="18" s="1"/>
  <c r="K362" i="18"/>
  <c r="K361" i="18" s="1"/>
  <c r="J362" i="18"/>
  <c r="I362" i="18"/>
  <c r="I361" i="18" s="1"/>
  <c r="J361" i="18"/>
  <c r="L359" i="18"/>
  <c r="K359" i="18"/>
  <c r="J359" i="18"/>
  <c r="J358" i="18" s="1"/>
  <c r="I359" i="18"/>
  <c r="L358" i="18"/>
  <c r="K358" i="18"/>
  <c r="I358" i="18"/>
  <c r="L355" i="18"/>
  <c r="K355" i="18"/>
  <c r="J355" i="18"/>
  <c r="I355" i="18"/>
  <c r="I354" i="18" s="1"/>
  <c r="L354" i="18"/>
  <c r="K354" i="18"/>
  <c r="J354" i="18"/>
  <c r="L351" i="18"/>
  <c r="L350" i="18" s="1"/>
  <c r="K351" i="18"/>
  <c r="K350" i="18" s="1"/>
  <c r="J351" i="18"/>
  <c r="I351" i="18"/>
  <c r="I350" i="18" s="1"/>
  <c r="J350" i="18"/>
  <c r="L347" i="18"/>
  <c r="K347" i="18"/>
  <c r="J347" i="18"/>
  <c r="J346" i="18" s="1"/>
  <c r="I347" i="18"/>
  <c r="L346" i="18"/>
  <c r="K346" i="18"/>
  <c r="I346" i="18"/>
  <c r="L343" i="18"/>
  <c r="K343" i="18"/>
  <c r="J343" i="18"/>
  <c r="I343" i="18"/>
  <c r="L340" i="18"/>
  <c r="K340" i="18"/>
  <c r="J340" i="18"/>
  <c r="I340" i="18"/>
  <c r="L338" i="18"/>
  <c r="L337" i="18" s="1"/>
  <c r="K338" i="18"/>
  <c r="K337" i="18" s="1"/>
  <c r="K336" i="18" s="1"/>
  <c r="J338" i="18"/>
  <c r="I338" i="18"/>
  <c r="I337" i="18" s="1"/>
  <c r="J337" i="18"/>
  <c r="L333" i="18"/>
  <c r="L332" i="18" s="1"/>
  <c r="K333" i="18"/>
  <c r="K332" i="18" s="1"/>
  <c r="J333" i="18"/>
  <c r="I333" i="18"/>
  <c r="I332" i="18" s="1"/>
  <c r="J332" i="18"/>
  <c r="L330" i="18"/>
  <c r="K330" i="18"/>
  <c r="J330" i="18"/>
  <c r="J329" i="18" s="1"/>
  <c r="I330" i="18"/>
  <c r="L329" i="18"/>
  <c r="K329" i="18"/>
  <c r="I329" i="18"/>
  <c r="L327" i="18"/>
  <c r="K327" i="18"/>
  <c r="J327" i="18"/>
  <c r="I327" i="18"/>
  <c r="L326" i="18"/>
  <c r="K326" i="18"/>
  <c r="J326" i="18"/>
  <c r="I326" i="18"/>
  <c r="L323" i="18"/>
  <c r="L322" i="18" s="1"/>
  <c r="K323" i="18"/>
  <c r="K322" i="18" s="1"/>
  <c r="J323" i="18"/>
  <c r="I323" i="18"/>
  <c r="I322" i="18" s="1"/>
  <c r="J322" i="18"/>
  <c r="L319" i="18"/>
  <c r="K319" i="18"/>
  <c r="J319" i="18"/>
  <c r="J318" i="18" s="1"/>
  <c r="I319" i="18"/>
  <c r="L318" i="18"/>
  <c r="K318" i="18"/>
  <c r="I318" i="18"/>
  <c r="L315" i="18"/>
  <c r="K315" i="18"/>
  <c r="J315" i="18"/>
  <c r="I315" i="18"/>
  <c r="L314" i="18"/>
  <c r="K314" i="18"/>
  <c r="J314" i="18"/>
  <c r="I314" i="18"/>
  <c r="L311" i="18"/>
  <c r="K311" i="18"/>
  <c r="J311" i="18"/>
  <c r="I311" i="18"/>
  <c r="L308" i="18"/>
  <c r="K308" i="18"/>
  <c r="J308" i="18"/>
  <c r="I308" i="18"/>
  <c r="L306" i="18"/>
  <c r="K306" i="18"/>
  <c r="J306" i="18"/>
  <c r="J305" i="18" s="1"/>
  <c r="J304" i="18" s="1"/>
  <c r="I306" i="18"/>
  <c r="L305" i="18"/>
  <c r="K305" i="18"/>
  <c r="K304" i="18" s="1"/>
  <c r="I305" i="18"/>
  <c r="L300" i="18"/>
  <c r="L299" i="18" s="1"/>
  <c r="K300" i="18"/>
  <c r="K299" i="18" s="1"/>
  <c r="J300" i="18"/>
  <c r="I300" i="18"/>
  <c r="I299" i="18" s="1"/>
  <c r="J299" i="18"/>
  <c r="L297" i="18"/>
  <c r="K297" i="18"/>
  <c r="J297" i="18"/>
  <c r="J296" i="18" s="1"/>
  <c r="I297" i="18"/>
  <c r="L296" i="18"/>
  <c r="K296" i="18"/>
  <c r="I296" i="18"/>
  <c r="L294" i="18"/>
  <c r="K294" i="18"/>
  <c r="J294" i="18"/>
  <c r="I294" i="18"/>
  <c r="L293" i="18"/>
  <c r="K293" i="18"/>
  <c r="J293" i="18"/>
  <c r="I293" i="18"/>
  <c r="L290" i="18"/>
  <c r="L289" i="18" s="1"/>
  <c r="K290" i="18"/>
  <c r="K289" i="18" s="1"/>
  <c r="J290" i="18"/>
  <c r="I290" i="18"/>
  <c r="I289" i="18" s="1"/>
  <c r="J289" i="18"/>
  <c r="L286" i="18"/>
  <c r="K286" i="18"/>
  <c r="J286" i="18"/>
  <c r="J285" i="18" s="1"/>
  <c r="I286" i="18"/>
  <c r="L285" i="18"/>
  <c r="K285" i="18"/>
  <c r="I285" i="18"/>
  <c r="L282" i="18"/>
  <c r="K282" i="18"/>
  <c r="J282" i="18"/>
  <c r="I282" i="18"/>
  <c r="L281" i="18"/>
  <c r="K281" i="18"/>
  <c r="J281" i="18"/>
  <c r="I281" i="18"/>
  <c r="L278" i="18"/>
  <c r="K278" i="18"/>
  <c r="J278" i="18"/>
  <c r="I278" i="18"/>
  <c r="L275" i="18"/>
  <c r="K275" i="18"/>
  <c r="J275" i="18"/>
  <c r="I275" i="18"/>
  <c r="L273" i="18"/>
  <c r="L272" i="18" s="1"/>
  <c r="L271" i="18" s="1"/>
  <c r="K273" i="18"/>
  <c r="J273" i="18"/>
  <c r="J272" i="18" s="1"/>
  <c r="I273" i="18"/>
  <c r="K272" i="18"/>
  <c r="K271" i="18" s="1"/>
  <c r="I272" i="18"/>
  <c r="L268" i="18"/>
  <c r="K268" i="18"/>
  <c r="J268" i="18"/>
  <c r="J267" i="18" s="1"/>
  <c r="I268" i="18"/>
  <c r="L267" i="18"/>
  <c r="K267" i="18"/>
  <c r="I267" i="18"/>
  <c r="L265" i="18"/>
  <c r="K265" i="18"/>
  <c r="J265" i="18"/>
  <c r="I265" i="18"/>
  <c r="L264" i="18"/>
  <c r="K264" i="18"/>
  <c r="J264" i="18"/>
  <c r="I264" i="18"/>
  <c r="L262" i="18"/>
  <c r="L261" i="18" s="1"/>
  <c r="K262" i="18"/>
  <c r="K261" i="18" s="1"/>
  <c r="J262" i="18"/>
  <c r="I262" i="18"/>
  <c r="I261" i="18" s="1"/>
  <c r="J261" i="18"/>
  <c r="L258" i="18"/>
  <c r="K258" i="18"/>
  <c r="J258" i="18"/>
  <c r="J257" i="18" s="1"/>
  <c r="I258" i="18"/>
  <c r="L257" i="18"/>
  <c r="K257" i="18"/>
  <c r="I257" i="18"/>
  <c r="L254" i="18"/>
  <c r="K254" i="18"/>
  <c r="J254" i="18"/>
  <c r="I254" i="18"/>
  <c r="L253" i="18"/>
  <c r="K253" i="18"/>
  <c r="J253" i="18"/>
  <c r="I253" i="18"/>
  <c r="L250" i="18"/>
  <c r="L249" i="18" s="1"/>
  <c r="K250" i="18"/>
  <c r="K249" i="18" s="1"/>
  <c r="J250" i="18"/>
  <c r="I250" i="18"/>
  <c r="I249" i="18" s="1"/>
  <c r="J249" i="18"/>
  <c r="L246" i="18"/>
  <c r="K246" i="18"/>
  <c r="J246" i="18"/>
  <c r="I246" i="18"/>
  <c r="L243" i="18"/>
  <c r="K243" i="18"/>
  <c r="J243" i="18"/>
  <c r="I243" i="18"/>
  <c r="L241" i="18"/>
  <c r="K241" i="18"/>
  <c r="J241" i="18"/>
  <c r="I241" i="18"/>
  <c r="L240" i="18"/>
  <c r="K240" i="18"/>
  <c r="J240" i="18"/>
  <c r="I240" i="18"/>
  <c r="L234" i="18"/>
  <c r="K234" i="18"/>
  <c r="J234" i="18"/>
  <c r="J233" i="18" s="1"/>
  <c r="J232" i="18" s="1"/>
  <c r="I234" i="18"/>
  <c r="L233" i="18"/>
  <c r="L232" i="18" s="1"/>
  <c r="K233" i="18"/>
  <c r="K232" i="18" s="1"/>
  <c r="I233" i="18"/>
  <c r="I232" i="18" s="1"/>
  <c r="L230" i="18"/>
  <c r="L229" i="18" s="1"/>
  <c r="L228" i="18" s="1"/>
  <c r="K230" i="18"/>
  <c r="J230" i="18"/>
  <c r="J229" i="18" s="1"/>
  <c r="J228" i="18" s="1"/>
  <c r="I230" i="18"/>
  <c r="K229" i="18"/>
  <c r="K228" i="18" s="1"/>
  <c r="I229" i="18"/>
  <c r="I228" i="18" s="1"/>
  <c r="L221" i="18"/>
  <c r="L220" i="18" s="1"/>
  <c r="K221" i="18"/>
  <c r="J221" i="18"/>
  <c r="J220" i="18" s="1"/>
  <c r="I221" i="18"/>
  <c r="I220" i="18" s="1"/>
  <c r="K220" i="18"/>
  <c r="L218" i="18"/>
  <c r="K218" i="18"/>
  <c r="J218" i="18"/>
  <c r="I218" i="18"/>
  <c r="L217" i="18"/>
  <c r="K217" i="18"/>
  <c r="J217" i="18"/>
  <c r="J216" i="18" s="1"/>
  <c r="I217" i="18"/>
  <c r="I216" i="18" s="1"/>
  <c r="K216" i="18"/>
  <c r="L211" i="18"/>
  <c r="K211" i="18"/>
  <c r="J211" i="18"/>
  <c r="I211" i="18"/>
  <c r="L210" i="18"/>
  <c r="L209" i="18" s="1"/>
  <c r="K210" i="18"/>
  <c r="J210" i="18"/>
  <c r="J209" i="18" s="1"/>
  <c r="I210" i="18"/>
  <c r="I209" i="18" s="1"/>
  <c r="K209" i="18"/>
  <c r="L207" i="18"/>
  <c r="K207" i="18"/>
  <c r="J207" i="18"/>
  <c r="I207" i="18"/>
  <c r="L206" i="18"/>
  <c r="K206" i="18"/>
  <c r="J206" i="18"/>
  <c r="I206" i="18"/>
  <c r="L202" i="18"/>
  <c r="L201" i="18" s="1"/>
  <c r="K202" i="18"/>
  <c r="K201" i="18" s="1"/>
  <c r="J202" i="18"/>
  <c r="I202" i="18"/>
  <c r="J201" i="18"/>
  <c r="I201" i="18"/>
  <c r="L196" i="18"/>
  <c r="L195" i="18" s="1"/>
  <c r="L186" i="18" s="1"/>
  <c r="K196" i="18"/>
  <c r="K195" i="18" s="1"/>
  <c r="J196" i="18"/>
  <c r="J195" i="18" s="1"/>
  <c r="I196" i="18"/>
  <c r="I195" i="18" s="1"/>
  <c r="L191" i="18"/>
  <c r="K191" i="18"/>
  <c r="J191" i="18"/>
  <c r="I191" i="18"/>
  <c r="I190" i="18" s="1"/>
  <c r="L190" i="18"/>
  <c r="K190" i="18"/>
  <c r="J190" i="18"/>
  <c r="J186" i="18" s="1"/>
  <c r="L188" i="18"/>
  <c r="K188" i="18"/>
  <c r="J188" i="18"/>
  <c r="I188" i="18"/>
  <c r="L187" i="18"/>
  <c r="K187" i="18"/>
  <c r="J187" i="18"/>
  <c r="I187" i="18"/>
  <c r="L180" i="18"/>
  <c r="L179" i="18" s="1"/>
  <c r="K180" i="18"/>
  <c r="K179" i="18" s="1"/>
  <c r="J180" i="18"/>
  <c r="J179" i="18" s="1"/>
  <c r="I180" i="18"/>
  <c r="I179" i="18"/>
  <c r="L175" i="18"/>
  <c r="K175" i="18"/>
  <c r="J175" i="18"/>
  <c r="I175" i="18"/>
  <c r="I174" i="18" s="1"/>
  <c r="I173" i="18" s="1"/>
  <c r="L174" i="18"/>
  <c r="K174" i="18"/>
  <c r="J174" i="18"/>
  <c r="L171" i="18"/>
  <c r="K171" i="18"/>
  <c r="K170" i="18" s="1"/>
  <c r="K169" i="18" s="1"/>
  <c r="J171" i="18"/>
  <c r="I171" i="18"/>
  <c r="I170" i="18" s="1"/>
  <c r="I169" i="18" s="1"/>
  <c r="L170" i="18"/>
  <c r="L169" i="18" s="1"/>
  <c r="J170" i="18"/>
  <c r="J169" i="18" s="1"/>
  <c r="L166" i="18"/>
  <c r="L165" i="18" s="1"/>
  <c r="K166" i="18"/>
  <c r="K165" i="18" s="1"/>
  <c r="J166" i="18"/>
  <c r="J165" i="18" s="1"/>
  <c r="I166" i="18"/>
  <c r="I165" i="18"/>
  <c r="L161" i="18"/>
  <c r="K161" i="18"/>
  <c r="K160" i="18" s="1"/>
  <c r="K159" i="18" s="1"/>
  <c r="K158" i="18" s="1"/>
  <c r="J161" i="18"/>
  <c r="I161" i="18"/>
  <c r="I160" i="18" s="1"/>
  <c r="I159" i="18" s="1"/>
  <c r="I158" i="18" s="1"/>
  <c r="L160" i="18"/>
  <c r="L159" i="18" s="1"/>
  <c r="L158" i="18" s="1"/>
  <c r="J160" i="18"/>
  <c r="L155" i="18"/>
  <c r="L154" i="18" s="1"/>
  <c r="L153" i="18" s="1"/>
  <c r="K155" i="18"/>
  <c r="K154" i="18" s="1"/>
  <c r="K153" i="18" s="1"/>
  <c r="J155" i="18"/>
  <c r="J154" i="18" s="1"/>
  <c r="J153" i="18" s="1"/>
  <c r="I155" i="18"/>
  <c r="I154" i="18"/>
  <c r="I153" i="18"/>
  <c r="L151" i="18"/>
  <c r="L150" i="18" s="1"/>
  <c r="K151" i="18"/>
  <c r="K150" i="18" s="1"/>
  <c r="J151" i="18"/>
  <c r="J150" i="18" s="1"/>
  <c r="I151" i="18"/>
  <c r="I150" i="18" s="1"/>
  <c r="L147" i="18"/>
  <c r="K147" i="18"/>
  <c r="K146" i="18" s="1"/>
  <c r="K145" i="18" s="1"/>
  <c r="J147" i="18"/>
  <c r="I147" i="18"/>
  <c r="I146" i="18" s="1"/>
  <c r="I145" i="18" s="1"/>
  <c r="L146" i="18"/>
  <c r="L145" i="18" s="1"/>
  <c r="J146" i="18"/>
  <c r="J145" i="18" s="1"/>
  <c r="L142" i="18"/>
  <c r="K142" i="18"/>
  <c r="K141" i="18" s="1"/>
  <c r="K140" i="18" s="1"/>
  <c r="J142" i="18"/>
  <c r="I142" i="18"/>
  <c r="I141" i="18" s="1"/>
  <c r="I140" i="18" s="1"/>
  <c r="I139" i="18" s="1"/>
  <c r="L141" i="18"/>
  <c r="L140" i="18" s="1"/>
  <c r="J141" i="18"/>
  <c r="J140" i="18" s="1"/>
  <c r="J139" i="18" s="1"/>
  <c r="L137" i="18"/>
  <c r="L136" i="18" s="1"/>
  <c r="L135" i="18" s="1"/>
  <c r="K137" i="18"/>
  <c r="K136" i="18" s="1"/>
  <c r="K135" i="18" s="1"/>
  <c r="J137" i="18"/>
  <c r="J136" i="18" s="1"/>
  <c r="J135" i="18" s="1"/>
  <c r="I137" i="18"/>
  <c r="I136" i="18" s="1"/>
  <c r="I135" i="18" s="1"/>
  <c r="L133" i="18"/>
  <c r="L132" i="18" s="1"/>
  <c r="L131" i="18" s="1"/>
  <c r="K133" i="18"/>
  <c r="K132" i="18" s="1"/>
  <c r="K131" i="18" s="1"/>
  <c r="J133" i="18"/>
  <c r="J132" i="18" s="1"/>
  <c r="J131" i="18" s="1"/>
  <c r="I133" i="18"/>
  <c r="I132" i="18" s="1"/>
  <c r="I131" i="18" s="1"/>
  <c r="L129" i="18"/>
  <c r="L128" i="18" s="1"/>
  <c r="L127" i="18" s="1"/>
  <c r="K129" i="18"/>
  <c r="K128" i="18" s="1"/>
  <c r="K127" i="18" s="1"/>
  <c r="J129" i="18"/>
  <c r="J128" i="18" s="1"/>
  <c r="J127" i="18" s="1"/>
  <c r="I129" i="18"/>
  <c r="I128" i="18" s="1"/>
  <c r="I127" i="18" s="1"/>
  <c r="L125" i="18"/>
  <c r="L124" i="18" s="1"/>
  <c r="L123" i="18" s="1"/>
  <c r="K125" i="18"/>
  <c r="K124" i="18" s="1"/>
  <c r="K123" i="18" s="1"/>
  <c r="J125" i="18"/>
  <c r="J124" i="18" s="1"/>
  <c r="J123" i="18" s="1"/>
  <c r="I125" i="18"/>
  <c r="I124" i="18" s="1"/>
  <c r="I123" i="18" s="1"/>
  <c r="L121" i="18"/>
  <c r="L120" i="18" s="1"/>
  <c r="L119" i="18" s="1"/>
  <c r="K121" i="18"/>
  <c r="K120" i="18" s="1"/>
  <c r="K119" i="18" s="1"/>
  <c r="J121" i="18"/>
  <c r="J120" i="18" s="1"/>
  <c r="J119" i="18" s="1"/>
  <c r="I121" i="18"/>
  <c r="I120" i="18" s="1"/>
  <c r="I119" i="18" s="1"/>
  <c r="L116" i="18"/>
  <c r="L115" i="18" s="1"/>
  <c r="L114" i="18" s="1"/>
  <c r="L113" i="18" s="1"/>
  <c r="K116" i="18"/>
  <c r="K115" i="18" s="1"/>
  <c r="K114" i="18" s="1"/>
  <c r="J116" i="18"/>
  <c r="J115" i="18" s="1"/>
  <c r="J114" i="18" s="1"/>
  <c r="I116" i="18"/>
  <c r="I115" i="18" s="1"/>
  <c r="I114" i="18" s="1"/>
  <c r="I113" i="18" s="1"/>
  <c r="L110" i="18"/>
  <c r="K110" i="18"/>
  <c r="J110" i="18"/>
  <c r="I110" i="18"/>
  <c r="L109" i="18"/>
  <c r="K109" i="18"/>
  <c r="J109" i="18"/>
  <c r="I109" i="18"/>
  <c r="L106" i="18"/>
  <c r="L105" i="18" s="1"/>
  <c r="L104" i="18" s="1"/>
  <c r="K106" i="18"/>
  <c r="K105" i="18" s="1"/>
  <c r="K104" i="18" s="1"/>
  <c r="J106" i="18"/>
  <c r="J105" i="18" s="1"/>
  <c r="J104" i="18" s="1"/>
  <c r="I106" i="18"/>
  <c r="I105" i="18" s="1"/>
  <c r="I104" i="18" s="1"/>
  <c r="L101" i="18"/>
  <c r="L100" i="18" s="1"/>
  <c r="L99" i="18" s="1"/>
  <c r="K101" i="18"/>
  <c r="K100" i="18" s="1"/>
  <c r="K99" i="18" s="1"/>
  <c r="J101" i="18"/>
  <c r="J100" i="18" s="1"/>
  <c r="J99" i="18" s="1"/>
  <c r="I101" i="18"/>
  <c r="I100" i="18" s="1"/>
  <c r="I99" i="18" s="1"/>
  <c r="L96" i="18"/>
  <c r="L95" i="18" s="1"/>
  <c r="L94" i="18" s="1"/>
  <c r="K96" i="18"/>
  <c r="K95" i="18" s="1"/>
  <c r="K94" i="18" s="1"/>
  <c r="K93" i="18" s="1"/>
  <c r="J96" i="18"/>
  <c r="J95" i="18" s="1"/>
  <c r="J94" i="18" s="1"/>
  <c r="I96" i="18"/>
  <c r="I95" i="18" s="1"/>
  <c r="I94" i="18" s="1"/>
  <c r="L89" i="18"/>
  <c r="K89" i="18"/>
  <c r="J89" i="18"/>
  <c r="I89" i="18"/>
  <c r="L88" i="18"/>
  <c r="K88" i="18"/>
  <c r="K87" i="18" s="1"/>
  <c r="K86" i="18" s="1"/>
  <c r="J88" i="18"/>
  <c r="I88" i="18"/>
  <c r="L87" i="18"/>
  <c r="L86" i="18" s="1"/>
  <c r="J87" i="18"/>
  <c r="J86" i="18" s="1"/>
  <c r="I87" i="18"/>
  <c r="I86" i="18" s="1"/>
  <c r="L84" i="18"/>
  <c r="K84" i="18"/>
  <c r="K83" i="18" s="1"/>
  <c r="K82" i="18" s="1"/>
  <c r="J84" i="18"/>
  <c r="I84" i="18"/>
  <c r="I83" i="18" s="1"/>
  <c r="I82" i="18" s="1"/>
  <c r="L83" i="18"/>
  <c r="L82" i="18" s="1"/>
  <c r="J83" i="18"/>
  <c r="J82" i="18" s="1"/>
  <c r="L78" i="18"/>
  <c r="K78" i="18"/>
  <c r="K77" i="18" s="1"/>
  <c r="J78" i="18"/>
  <c r="I78" i="18"/>
  <c r="I77" i="18" s="1"/>
  <c r="L77" i="18"/>
  <c r="J77" i="18"/>
  <c r="L73" i="18"/>
  <c r="K73" i="18"/>
  <c r="J73" i="18"/>
  <c r="I73" i="18"/>
  <c r="L72" i="18"/>
  <c r="K72" i="18"/>
  <c r="J72" i="18"/>
  <c r="I72" i="18"/>
  <c r="L68" i="18"/>
  <c r="L67" i="18" s="1"/>
  <c r="L66" i="18" s="1"/>
  <c r="K68" i="18"/>
  <c r="K67" i="18" s="1"/>
  <c r="J68" i="18"/>
  <c r="J67" i="18" s="1"/>
  <c r="J66" i="18" s="1"/>
  <c r="J65" i="18" s="1"/>
  <c r="I68" i="18"/>
  <c r="I67" i="18" s="1"/>
  <c r="I66" i="18" s="1"/>
  <c r="L49" i="18"/>
  <c r="K49" i="18"/>
  <c r="J49" i="18"/>
  <c r="I49" i="18"/>
  <c r="L48" i="18"/>
  <c r="L47" i="18" s="1"/>
  <c r="L46" i="18" s="1"/>
  <c r="K48" i="18"/>
  <c r="K47" i="18" s="1"/>
  <c r="K46" i="18" s="1"/>
  <c r="J48" i="18"/>
  <c r="I48" i="18"/>
  <c r="I47" i="18" s="1"/>
  <c r="I46" i="18" s="1"/>
  <c r="J47" i="18"/>
  <c r="J46" i="18" s="1"/>
  <c r="L44" i="18"/>
  <c r="L43" i="18" s="1"/>
  <c r="L42" i="18" s="1"/>
  <c r="K44" i="18"/>
  <c r="K43" i="18" s="1"/>
  <c r="K42" i="18" s="1"/>
  <c r="J44" i="18"/>
  <c r="I44" i="18"/>
  <c r="I43" i="18" s="1"/>
  <c r="I42" i="18" s="1"/>
  <c r="J43" i="18"/>
  <c r="J42" i="18" s="1"/>
  <c r="L40" i="18"/>
  <c r="K40" i="18"/>
  <c r="J40" i="18"/>
  <c r="I40" i="18"/>
  <c r="L38" i="18"/>
  <c r="K38" i="18"/>
  <c r="K37" i="18" s="1"/>
  <c r="K36" i="18" s="1"/>
  <c r="K35" i="18" s="1"/>
  <c r="J38" i="18"/>
  <c r="J37" i="18" s="1"/>
  <c r="J36" i="18" s="1"/>
  <c r="I38" i="18"/>
  <c r="I37" i="18" s="1"/>
  <c r="I36" i="18" s="1"/>
  <c r="L37" i="18"/>
  <c r="L36" i="18"/>
  <c r="L365" i="7"/>
  <c r="L364" i="7" s="1"/>
  <c r="K365" i="7"/>
  <c r="J365" i="7"/>
  <c r="I365" i="7"/>
  <c r="K364" i="7"/>
  <c r="J364" i="7"/>
  <c r="I364" i="7"/>
  <c r="L362" i="7"/>
  <c r="K362" i="7"/>
  <c r="J362" i="7"/>
  <c r="J361" i="7" s="1"/>
  <c r="I362" i="7"/>
  <c r="L361" i="7"/>
  <c r="K361" i="7"/>
  <c r="I361" i="7"/>
  <c r="L359" i="7"/>
  <c r="L358" i="7" s="1"/>
  <c r="K359" i="7"/>
  <c r="K358" i="7" s="1"/>
  <c r="J359" i="7"/>
  <c r="J358" i="7" s="1"/>
  <c r="I359" i="7"/>
  <c r="I358" i="7" s="1"/>
  <c r="L355" i="7"/>
  <c r="L354" i="7" s="1"/>
  <c r="K355" i="7"/>
  <c r="J355" i="7"/>
  <c r="I355" i="7"/>
  <c r="K354" i="7"/>
  <c r="J354" i="7"/>
  <c r="I354" i="7"/>
  <c r="L351" i="7"/>
  <c r="K351" i="7"/>
  <c r="K350" i="7" s="1"/>
  <c r="J351" i="7"/>
  <c r="J350" i="7" s="1"/>
  <c r="I351" i="7"/>
  <c r="L350" i="7"/>
  <c r="I350" i="7"/>
  <c r="L347" i="7"/>
  <c r="L346" i="7" s="1"/>
  <c r="K347" i="7"/>
  <c r="K346" i="7" s="1"/>
  <c r="J347" i="7"/>
  <c r="J346" i="7" s="1"/>
  <c r="I347" i="7"/>
  <c r="I346" i="7" s="1"/>
  <c r="I336" i="7" s="1"/>
  <c r="L343" i="7"/>
  <c r="K343" i="7"/>
  <c r="J343" i="7"/>
  <c r="I343" i="7"/>
  <c r="L340" i="7"/>
  <c r="K340" i="7"/>
  <c r="J340" i="7"/>
  <c r="I340" i="7"/>
  <c r="L338" i="7"/>
  <c r="K338" i="7"/>
  <c r="K337" i="7" s="1"/>
  <c r="K336" i="7" s="1"/>
  <c r="J338" i="7"/>
  <c r="J337" i="7" s="1"/>
  <c r="I338" i="7"/>
  <c r="L337" i="7"/>
  <c r="L336" i="7" s="1"/>
  <c r="I337" i="7"/>
  <c r="L333" i="7"/>
  <c r="K333" i="7"/>
  <c r="K332" i="7" s="1"/>
  <c r="J333" i="7"/>
  <c r="J332" i="7" s="1"/>
  <c r="I333" i="7"/>
  <c r="L332" i="7"/>
  <c r="I332" i="7"/>
  <c r="L330" i="7"/>
  <c r="K330" i="7"/>
  <c r="K329" i="7" s="1"/>
  <c r="J330" i="7"/>
  <c r="J329" i="7" s="1"/>
  <c r="I330" i="7"/>
  <c r="I329" i="7" s="1"/>
  <c r="L329" i="7"/>
  <c r="L327" i="7"/>
  <c r="L326" i="7" s="1"/>
  <c r="K327" i="7"/>
  <c r="J327" i="7"/>
  <c r="I327" i="7"/>
  <c r="K326" i="7"/>
  <c r="J326" i="7"/>
  <c r="I326" i="7"/>
  <c r="L323" i="7"/>
  <c r="K323" i="7"/>
  <c r="J323" i="7"/>
  <c r="J322" i="7" s="1"/>
  <c r="I323" i="7"/>
  <c r="L322" i="7"/>
  <c r="K322" i="7"/>
  <c r="I322" i="7"/>
  <c r="L319" i="7"/>
  <c r="K319" i="7"/>
  <c r="K318" i="7" s="1"/>
  <c r="J319" i="7"/>
  <c r="J318" i="7" s="1"/>
  <c r="I319" i="7"/>
  <c r="I318" i="7" s="1"/>
  <c r="L318" i="7"/>
  <c r="L315" i="7"/>
  <c r="L314" i="7" s="1"/>
  <c r="K315" i="7"/>
  <c r="J315" i="7"/>
  <c r="I315" i="7"/>
  <c r="K314" i="7"/>
  <c r="J314" i="7"/>
  <c r="I314" i="7"/>
  <c r="L311" i="7"/>
  <c r="K311" i="7"/>
  <c r="J311" i="7"/>
  <c r="I311" i="7"/>
  <c r="L308" i="7"/>
  <c r="L305" i="7" s="1"/>
  <c r="L304" i="7" s="1"/>
  <c r="K308" i="7"/>
  <c r="J308" i="7"/>
  <c r="I308" i="7"/>
  <c r="L306" i="7"/>
  <c r="K306" i="7"/>
  <c r="K305" i="7" s="1"/>
  <c r="K304" i="7" s="1"/>
  <c r="K303" i="7" s="1"/>
  <c r="J306" i="7"/>
  <c r="J305" i="7" s="1"/>
  <c r="I306" i="7"/>
  <c r="I305" i="7" s="1"/>
  <c r="L300" i="7"/>
  <c r="K300" i="7"/>
  <c r="J300" i="7"/>
  <c r="J299" i="7" s="1"/>
  <c r="I300" i="7"/>
  <c r="L299" i="7"/>
  <c r="K299" i="7"/>
  <c r="I299" i="7"/>
  <c r="L297" i="7"/>
  <c r="L296" i="7" s="1"/>
  <c r="K297" i="7"/>
  <c r="K296" i="7" s="1"/>
  <c r="J297" i="7"/>
  <c r="J296" i="7" s="1"/>
  <c r="I297" i="7"/>
  <c r="I296" i="7" s="1"/>
  <c r="L294" i="7"/>
  <c r="L293" i="7" s="1"/>
  <c r="K294" i="7"/>
  <c r="J294" i="7"/>
  <c r="I294" i="7"/>
  <c r="I293" i="7" s="1"/>
  <c r="K293" i="7"/>
  <c r="J293" i="7"/>
  <c r="L290" i="7"/>
  <c r="K290" i="7"/>
  <c r="J290" i="7"/>
  <c r="J289" i="7" s="1"/>
  <c r="I290" i="7"/>
  <c r="L289" i="7"/>
  <c r="K289" i="7"/>
  <c r="I289" i="7"/>
  <c r="L286" i="7"/>
  <c r="L285" i="7" s="1"/>
  <c r="K286" i="7"/>
  <c r="K285" i="7" s="1"/>
  <c r="J286" i="7"/>
  <c r="J285" i="7" s="1"/>
  <c r="I286" i="7"/>
  <c r="I285" i="7" s="1"/>
  <c r="L282" i="7"/>
  <c r="L281" i="7" s="1"/>
  <c r="K282" i="7"/>
  <c r="J282" i="7"/>
  <c r="I282" i="7"/>
  <c r="I281" i="7" s="1"/>
  <c r="K281" i="7"/>
  <c r="J281" i="7"/>
  <c r="L278" i="7"/>
  <c r="K278" i="7"/>
  <c r="J278" i="7"/>
  <c r="I278" i="7"/>
  <c r="L275" i="7"/>
  <c r="K275" i="7"/>
  <c r="J275" i="7"/>
  <c r="I275" i="7"/>
  <c r="L273" i="7"/>
  <c r="L272" i="7" s="1"/>
  <c r="K273" i="7"/>
  <c r="K272" i="7" s="1"/>
  <c r="J273" i="7"/>
  <c r="J272" i="7" s="1"/>
  <c r="J271" i="7" s="1"/>
  <c r="I273" i="7"/>
  <c r="I272" i="7" s="1"/>
  <c r="L268" i="7"/>
  <c r="L267" i="7" s="1"/>
  <c r="K268" i="7"/>
  <c r="K267" i="7" s="1"/>
  <c r="J268" i="7"/>
  <c r="J267" i="7" s="1"/>
  <c r="I268" i="7"/>
  <c r="I267" i="7" s="1"/>
  <c r="L265" i="7"/>
  <c r="L264" i="7" s="1"/>
  <c r="K265" i="7"/>
  <c r="J265" i="7"/>
  <c r="I265" i="7"/>
  <c r="I264" i="7" s="1"/>
  <c r="K264" i="7"/>
  <c r="J264" i="7"/>
  <c r="L262" i="7"/>
  <c r="K262" i="7"/>
  <c r="J262" i="7"/>
  <c r="J261" i="7" s="1"/>
  <c r="I262" i="7"/>
  <c r="L261" i="7"/>
  <c r="K261" i="7"/>
  <c r="I261" i="7"/>
  <c r="L258" i="7"/>
  <c r="L257" i="7" s="1"/>
  <c r="K258" i="7"/>
  <c r="K257" i="7" s="1"/>
  <c r="J258" i="7"/>
  <c r="J257" i="7" s="1"/>
  <c r="I258" i="7"/>
  <c r="I257" i="7" s="1"/>
  <c r="L254" i="7"/>
  <c r="L253" i="7" s="1"/>
  <c r="K254" i="7"/>
  <c r="J254" i="7"/>
  <c r="I254" i="7"/>
  <c r="I253" i="7" s="1"/>
  <c r="K253" i="7"/>
  <c r="J253" i="7"/>
  <c r="L250" i="7"/>
  <c r="K250" i="7"/>
  <c r="J250" i="7"/>
  <c r="J249" i="7" s="1"/>
  <c r="I250" i="7"/>
  <c r="L249" i="7"/>
  <c r="K249" i="7"/>
  <c r="I249" i="7"/>
  <c r="L246" i="7"/>
  <c r="K246" i="7"/>
  <c r="J246" i="7"/>
  <c r="I246" i="7"/>
  <c r="L243" i="7"/>
  <c r="K243" i="7"/>
  <c r="J243" i="7"/>
  <c r="I243" i="7"/>
  <c r="L241" i="7"/>
  <c r="L240" i="7" s="1"/>
  <c r="K241" i="7"/>
  <c r="J241" i="7"/>
  <c r="I241" i="7"/>
  <c r="I240" i="7" s="1"/>
  <c r="I239" i="7" s="1"/>
  <c r="K240" i="7"/>
  <c r="K239" i="7" s="1"/>
  <c r="J240" i="7"/>
  <c r="J239" i="7" s="1"/>
  <c r="L234" i="7"/>
  <c r="L233" i="7" s="1"/>
  <c r="L232" i="7" s="1"/>
  <c r="K234" i="7"/>
  <c r="K233" i="7" s="1"/>
  <c r="K232" i="7" s="1"/>
  <c r="J234" i="7"/>
  <c r="J233" i="7" s="1"/>
  <c r="J232" i="7" s="1"/>
  <c r="I234" i="7"/>
  <c r="I233" i="7" s="1"/>
  <c r="I232" i="7" s="1"/>
  <c r="L230" i="7"/>
  <c r="L229" i="7" s="1"/>
  <c r="L228" i="7" s="1"/>
  <c r="K230" i="7"/>
  <c r="K229" i="7" s="1"/>
  <c r="K228" i="7" s="1"/>
  <c r="J230" i="7"/>
  <c r="J229" i="7" s="1"/>
  <c r="J228" i="7" s="1"/>
  <c r="I230" i="7"/>
  <c r="I229" i="7" s="1"/>
  <c r="I228" i="7" s="1"/>
  <c r="L221" i="7"/>
  <c r="L220" i="7" s="1"/>
  <c r="K221" i="7"/>
  <c r="K220" i="7" s="1"/>
  <c r="J221" i="7"/>
  <c r="J220" i="7" s="1"/>
  <c r="I221" i="7"/>
  <c r="I220" i="7" s="1"/>
  <c r="L218" i="7"/>
  <c r="L217" i="7" s="1"/>
  <c r="K218" i="7"/>
  <c r="J218" i="7"/>
  <c r="I218" i="7"/>
  <c r="K217" i="7"/>
  <c r="K216" i="7" s="1"/>
  <c r="J217" i="7"/>
  <c r="I217" i="7"/>
  <c r="L211" i="7"/>
  <c r="L210" i="7" s="1"/>
  <c r="L209" i="7" s="1"/>
  <c r="K211" i="7"/>
  <c r="J211" i="7"/>
  <c r="I211" i="7"/>
  <c r="I210" i="7" s="1"/>
  <c r="I209" i="7" s="1"/>
  <c r="K210" i="7"/>
  <c r="K209" i="7" s="1"/>
  <c r="J210" i="7"/>
  <c r="J209" i="7" s="1"/>
  <c r="L207" i="7"/>
  <c r="L206" i="7" s="1"/>
  <c r="K207" i="7"/>
  <c r="J207" i="7"/>
  <c r="I207" i="7"/>
  <c r="I206" i="7" s="1"/>
  <c r="K206" i="7"/>
  <c r="J206" i="7"/>
  <c r="L202" i="7"/>
  <c r="K202" i="7"/>
  <c r="J202" i="7"/>
  <c r="J201" i="7" s="1"/>
  <c r="I202" i="7"/>
  <c r="L201" i="7"/>
  <c r="K201" i="7"/>
  <c r="I201" i="7"/>
  <c r="L196" i="7"/>
  <c r="L195" i="7" s="1"/>
  <c r="K196" i="7"/>
  <c r="K195" i="7" s="1"/>
  <c r="K186" i="7" s="1"/>
  <c r="J196" i="7"/>
  <c r="J195" i="7" s="1"/>
  <c r="I196" i="7"/>
  <c r="I195" i="7" s="1"/>
  <c r="L191" i="7"/>
  <c r="L190" i="7" s="1"/>
  <c r="K191" i="7"/>
  <c r="J191" i="7"/>
  <c r="I191" i="7"/>
  <c r="I190" i="7" s="1"/>
  <c r="K190" i="7"/>
  <c r="J190" i="7"/>
  <c r="L188" i="7"/>
  <c r="K188" i="7"/>
  <c r="J188" i="7"/>
  <c r="J187" i="7" s="1"/>
  <c r="I188" i="7"/>
  <c r="L187" i="7"/>
  <c r="L186" i="7" s="1"/>
  <c r="K187" i="7"/>
  <c r="I187" i="7"/>
  <c r="L180" i="7"/>
  <c r="L179" i="7" s="1"/>
  <c r="K180" i="7"/>
  <c r="K179" i="7" s="1"/>
  <c r="J180" i="7"/>
  <c r="J179" i="7" s="1"/>
  <c r="I180" i="7"/>
  <c r="I179" i="7" s="1"/>
  <c r="L175" i="7"/>
  <c r="L174" i="7" s="1"/>
  <c r="L173" i="7" s="1"/>
  <c r="K175" i="7"/>
  <c r="J175" i="7"/>
  <c r="I175" i="7"/>
  <c r="I174" i="7" s="1"/>
  <c r="K174" i="7"/>
  <c r="J174" i="7"/>
  <c r="J173" i="7" s="1"/>
  <c r="L171" i="7"/>
  <c r="L170" i="7" s="1"/>
  <c r="L169" i="7" s="1"/>
  <c r="K171" i="7"/>
  <c r="J171" i="7"/>
  <c r="I171" i="7"/>
  <c r="I170" i="7" s="1"/>
  <c r="I169" i="7" s="1"/>
  <c r="K170" i="7"/>
  <c r="K169" i="7" s="1"/>
  <c r="J170" i="7"/>
  <c r="J169" i="7" s="1"/>
  <c r="J168" i="7" s="1"/>
  <c r="L166" i="7"/>
  <c r="L165" i="7" s="1"/>
  <c r="K166" i="7"/>
  <c r="K165" i="7" s="1"/>
  <c r="J166" i="7"/>
  <c r="J165" i="7" s="1"/>
  <c r="I166" i="7"/>
  <c r="I165" i="7" s="1"/>
  <c r="L161" i="7"/>
  <c r="L160" i="7" s="1"/>
  <c r="K161" i="7"/>
  <c r="J161" i="7"/>
  <c r="I161" i="7"/>
  <c r="I160" i="7" s="1"/>
  <c r="I159" i="7" s="1"/>
  <c r="I158" i="7" s="1"/>
  <c r="K160" i="7"/>
  <c r="K159" i="7" s="1"/>
  <c r="K158" i="7" s="1"/>
  <c r="J160" i="7"/>
  <c r="L155" i="7"/>
  <c r="L154" i="7" s="1"/>
  <c r="L153" i="7" s="1"/>
  <c r="K155" i="7"/>
  <c r="K154" i="7" s="1"/>
  <c r="K153" i="7" s="1"/>
  <c r="J155" i="7"/>
  <c r="J154" i="7" s="1"/>
  <c r="J153" i="7" s="1"/>
  <c r="I155" i="7"/>
  <c r="I154" i="7" s="1"/>
  <c r="I153" i="7" s="1"/>
  <c r="L151" i="7"/>
  <c r="L150" i="7" s="1"/>
  <c r="K151" i="7"/>
  <c r="K150" i="7" s="1"/>
  <c r="J151" i="7"/>
  <c r="J150" i="7" s="1"/>
  <c r="I151" i="7"/>
  <c r="I150" i="7" s="1"/>
  <c r="L147" i="7"/>
  <c r="L146" i="7" s="1"/>
  <c r="L145" i="7" s="1"/>
  <c r="K147" i="7"/>
  <c r="J147" i="7"/>
  <c r="I147" i="7"/>
  <c r="I146" i="7" s="1"/>
  <c r="I145" i="7" s="1"/>
  <c r="K146" i="7"/>
  <c r="K145" i="7" s="1"/>
  <c r="J146" i="7"/>
  <c r="J145" i="7" s="1"/>
  <c r="L142" i="7"/>
  <c r="L141" i="7" s="1"/>
  <c r="L140" i="7" s="1"/>
  <c r="K142" i="7"/>
  <c r="J142" i="7"/>
  <c r="I142" i="7"/>
  <c r="I141" i="7" s="1"/>
  <c r="I140" i="7" s="1"/>
  <c r="K141" i="7"/>
  <c r="K140" i="7" s="1"/>
  <c r="J141" i="7"/>
  <c r="J140" i="7" s="1"/>
  <c r="L137" i="7"/>
  <c r="L136" i="7" s="1"/>
  <c r="L135" i="7" s="1"/>
  <c r="K137" i="7"/>
  <c r="K136" i="7" s="1"/>
  <c r="K135" i="7" s="1"/>
  <c r="J137" i="7"/>
  <c r="J136" i="7" s="1"/>
  <c r="J135" i="7" s="1"/>
  <c r="I137" i="7"/>
  <c r="I136" i="7" s="1"/>
  <c r="I135" i="7" s="1"/>
  <c r="L133" i="7"/>
  <c r="L132" i="7" s="1"/>
  <c r="L131" i="7" s="1"/>
  <c r="K133" i="7"/>
  <c r="K132" i="7" s="1"/>
  <c r="K131" i="7" s="1"/>
  <c r="J133" i="7"/>
  <c r="J132" i="7" s="1"/>
  <c r="J131" i="7" s="1"/>
  <c r="I133" i="7"/>
  <c r="I132" i="7" s="1"/>
  <c r="I131" i="7" s="1"/>
  <c r="L129" i="7"/>
  <c r="L128" i="7" s="1"/>
  <c r="L127" i="7" s="1"/>
  <c r="K129" i="7"/>
  <c r="K128" i="7" s="1"/>
  <c r="K127" i="7" s="1"/>
  <c r="J129" i="7"/>
  <c r="J128" i="7" s="1"/>
  <c r="J127" i="7" s="1"/>
  <c r="I129" i="7"/>
  <c r="I128" i="7" s="1"/>
  <c r="I127" i="7" s="1"/>
  <c r="L125" i="7"/>
  <c r="L124" i="7" s="1"/>
  <c r="L123" i="7" s="1"/>
  <c r="K125" i="7"/>
  <c r="K124" i="7" s="1"/>
  <c r="K123" i="7" s="1"/>
  <c r="J125" i="7"/>
  <c r="J124" i="7" s="1"/>
  <c r="J123" i="7" s="1"/>
  <c r="I125" i="7"/>
  <c r="I124" i="7" s="1"/>
  <c r="I123" i="7" s="1"/>
  <c r="L121" i="7"/>
  <c r="L120" i="7" s="1"/>
  <c r="L119" i="7" s="1"/>
  <c r="K121" i="7"/>
  <c r="K120" i="7" s="1"/>
  <c r="K119" i="7" s="1"/>
  <c r="J121" i="7"/>
  <c r="J120" i="7" s="1"/>
  <c r="J119" i="7" s="1"/>
  <c r="I121" i="7"/>
  <c r="I120" i="7" s="1"/>
  <c r="I119" i="7" s="1"/>
  <c r="L116" i="7"/>
  <c r="L115" i="7" s="1"/>
  <c r="L114" i="7" s="1"/>
  <c r="K116" i="7"/>
  <c r="K115" i="7" s="1"/>
  <c r="K114" i="7" s="1"/>
  <c r="J116" i="7"/>
  <c r="J115" i="7" s="1"/>
  <c r="J114" i="7" s="1"/>
  <c r="I116" i="7"/>
  <c r="I115" i="7" s="1"/>
  <c r="I114" i="7" s="1"/>
  <c r="I113" i="7" s="1"/>
  <c r="L110" i="7"/>
  <c r="K110" i="7"/>
  <c r="J110" i="7"/>
  <c r="J109" i="7" s="1"/>
  <c r="I110" i="7"/>
  <c r="L109" i="7"/>
  <c r="K109" i="7"/>
  <c r="I109" i="7"/>
  <c r="L106" i="7"/>
  <c r="L105" i="7" s="1"/>
  <c r="L104" i="7" s="1"/>
  <c r="K106" i="7"/>
  <c r="K105" i="7" s="1"/>
  <c r="K104" i="7" s="1"/>
  <c r="J106" i="7"/>
  <c r="J105" i="7" s="1"/>
  <c r="J104" i="7" s="1"/>
  <c r="I106" i="7"/>
  <c r="I105" i="7" s="1"/>
  <c r="I104" i="7" s="1"/>
  <c r="L101" i="7"/>
  <c r="L100" i="7" s="1"/>
  <c r="L99" i="7" s="1"/>
  <c r="K101" i="7"/>
  <c r="K100" i="7" s="1"/>
  <c r="K99" i="7" s="1"/>
  <c r="J101" i="7"/>
  <c r="J100" i="7" s="1"/>
  <c r="J99" i="7" s="1"/>
  <c r="I101" i="7"/>
  <c r="I100" i="7" s="1"/>
  <c r="I99" i="7" s="1"/>
  <c r="L96" i="7"/>
  <c r="L95" i="7" s="1"/>
  <c r="L94" i="7" s="1"/>
  <c r="K96" i="7"/>
  <c r="K95" i="7" s="1"/>
  <c r="K94" i="7" s="1"/>
  <c r="K93" i="7" s="1"/>
  <c r="J96" i="7"/>
  <c r="J95" i="7" s="1"/>
  <c r="J94" i="7" s="1"/>
  <c r="J93" i="7" s="1"/>
  <c r="I96" i="7"/>
  <c r="I95" i="7" s="1"/>
  <c r="I94" i="7" s="1"/>
  <c r="I93" i="7" s="1"/>
  <c r="L89" i="7"/>
  <c r="K89" i="7"/>
  <c r="J89" i="7"/>
  <c r="J88" i="7" s="1"/>
  <c r="J87" i="7" s="1"/>
  <c r="J86" i="7" s="1"/>
  <c r="I89" i="7"/>
  <c r="L88" i="7"/>
  <c r="L87" i="7" s="1"/>
  <c r="L86" i="7" s="1"/>
  <c r="K88" i="7"/>
  <c r="I88" i="7"/>
  <c r="I87" i="7" s="1"/>
  <c r="I86" i="7" s="1"/>
  <c r="K87" i="7"/>
  <c r="K86" i="7" s="1"/>
  <c r="L84" i="7"/>
  <c r="L83" i="7" s="1"/>
  <c r="L82" i="7" s="1"/>
  <c r="K84" i="7"/>
  <c r="J84" i="7"/>
  <c r="I84" i="7"/>
  <c r="I83" i="7" s="1"/>
  <c r="I82" i="7" s="1"/>
  <c r="K83" i="7"/>
  <c r="K82" i="7" s="1"/>
  <c r="J83" i="7"/>
  <c r="J82" i="7" s="1"/>
  <c r="L78" i="7"/>
  <c r="L77" i="7" s="1"/>
  <c r="K78" i="7"/>
  <c r="J78" i="7"/>
  <c r="I78" i="7"/>
  <c r="I77" i="7" s="1"/>
  <c r="K77" i="7"/>
  <c r="J77" i="7"/>
  <c r="L73" i="7"/>
  <c r="K73" i="7"/>
  <c r="J73" i="7"/>
  <c r="J72" i="7" s="1"/>
  <c r="I73" i="7"/>
  <c r="L72" i="7"/>
  <c r="K72" i="7"/>
  <c r="I72" i="7"/>
  <c r="L68" i="7"/>
  <c r="L67" i="7" s="1"/>
  <c r="L66" i="7" s="1"/>
  <c r="K68" i="7"/>
  <c r="K67" i="7" s="1"/>
  <c r="K66" i="7" s="1"/>
  <c r="K65" i="7" s="1"/>
  <c r="J68" i="7"/>
  <c r="J67" i="7" s="1"/>
  <c r="I68" i="7"/>
  <c r="I67" i="7" s="1"/>
  <c r="I66" i="7" s="1"/>
  <c r="L49" i="7"/>
  <c r="K49" i="7"/>
  <c r="J49" i="7"/>
  <c r="J48" i="7" s="1"/>
  <c r="J47" i="7" s="1"/>
  <c r="J46" i="7" s="1"/>
  <c r="I49" i="7"/>
  <c r="L48" i="7"/>
  <c r="L47" i="7" s="1"/>
  <c r="L46" i="7" s="1"/>
  <c r="K48" i="7"/>
  <c r="I48" i="7"/>
  <c r="I47" i="7" s="1"/>
  <c r="I46" i="7" s="1"/>
  <c r="K47" i="7"/>
  <c r="K46" i="7" s="1"/>
  <c r="L44" i="7"/>
  <c r="L43" i="7" s="1"/>
  <c r="L42" i="7" s="1"/>
  <c r="K44" i="7"/>
  <c r="J44" i="7"/>
  <c r="I44" i="7"/>
  <c r="I43" i="7" s="1"/>
  <c r="I42" i="7" s="1"/>
  <c r="K43" i="7"/>
  <c r="K42" i="7" s="1"/>
  <c r="J43" i="7"/>
  <c r="J42" i="7" s="1"/>
  <c r="L40" i="7"/>
  <c r="K40" i="7"/>
  <c r="J40" i="7"/>
  <c r="I40" i="7"/>
  <c r="L38" i="7"/>
  <c r="L37" i="7" s="1"/>
  <c r="L36" i="7" s="1"/>
  <c r="L35" i="7" s="1"/>
  <c r="K38" i="7"/>
  <c r="K37" i="7" s="1"/>
  <c r="K36" i="7" s="1"/>
  <c r="K35" i="7" s="1"/>
  <c r="J38" i="7"/>
  <c r="J37" i="7" s="1"/>
  <c r="J36" i="7" s="1"/>
  <c r="J35" i="7" s="1"/>
  <c r="I38" i="7"/>
  <c r="I37" i="7" s="1"/>
  <c r="I36" i="7" s="1"/>
  <c r="I35" i="7" s="1"/>
  <c r="L365" i="6"/>
  <c r="K365" i="6"/>
  <c r="J365" i="6"/>
  <c r="I365" i="6"/>
  <c r="I364" i="6" s="1"/>
  <c r="L364" i="6"/>
  <c r="K364" i="6"/>
  <c r="J364" i="6"/>
  <c r="L362" i="6"/>
  <c r="K362" i="6"/>
  <c r="J362" i="6"/>
  <c r="I362" i="6"/>
  <c r="L361" i="6"/>
  <c r="K361" i="6"/>
  <c r="J361" i="6"/>
  <c r="I361" i="6"/>
  <c r="L359" i="6"/>
  <c r="L358" i="6" s="1"/>
  <c r="K359" i="6"/>
  <c r="K358" i="6" s="1"/>
  <c r="J359" i="6"/>
  <c r="J358" i="6" s="1"/>
  <c r="I359" i="6"/>
  <c r="I358" i="6" s="1"/>
  <c r="L355" i="6"/>
  <c r="K355" i="6"/>
  <c r="J355" i="6"/>
  <c r="I355" i="6"/>
  <c r="I354" i="6" s="1"/>
  <c r="L354" i="6"/>
  <c r="K354" i="6"/>
  <c r="J354" i="6"/>
  <c r="L351" i="6"/>
  <c r="L350" i="6" s="1"/>
  <c r="K351" i="6"/>
  <c r="K350" i="6" s="1"/>
  <c r="J351" i="6"/>
  <c r="I351" i="6"/>
  <c r="J350" i="6"/>
  <c r="I350" i="6"/>
  <c r="L347" i="6"/>
  <c r="L346" i="6" s="1"/>
  <c r="L336" i="6" s="1"/>
  <c r="K347" i="6"/>
  <c r="K346" i="6" s="1"/>
  <c r="J347" i="6"/>
  <c r="J346" i="6" s="1"/>
  <c r="I347" i="6"/>
  <c r="I346" i="6" s="1"/>
  <c r="L343" i="6"/>
  <c r="K343" i="6"/>
  <c r="J343" i="6"/>
  <c r="I343" i="6"/>
  <c r="L340" i="6"/>
  <c r="K340" i="6"/>
  <c r="J340" i="6"/>
  <c r="I340" i="6"/>
  <c r="L338" i="6"/>
  <c r="K338" i="6"/>
  <c r="K337" i="6" s="1"/>
  <c r="K336" i="6" s="1"/>
  <c r="J338" i="6"/>
  <c r="J337" i="6" s="1"/>
  <c r="J336" i="6" s="1"/>
  <c r="I338" i="6"/>
  <c r="L337" i="6"/>
  <c r="I337" i="6"/>
  <c r="L333" i="6"/>
  <c r="K333" i="6"/>
  <c r="K332" i="6" s="1"/>
  <c r="J333" i="6"/>
  <c r="J332" i="6" s="1"/>
  <c r="I333" i="6"/>
  <c r="L332" i="6"/>
  <c r="I332" i="6"/>
  <c r="L330" i="6"/>
  <c r="L329" i="6" s="1"/>
  <c r="K330" i="6"/>
  <c r="K329" i="6" s="1"/>
  <c r="J330" i="6"/>
  <c r="J329" i="6" s="1"/>
  <c r="I330" i="6"/>
  <c r="I329" i="6" s="1"/>
  <c r="L327" i="6"/>
  <c r="K327" i="6"/>
  <c r="J327" i="6"/>
  <c r="I327" i="6"/>
  <c r="I326" i="6" s="1"/>
  <c r="L326" i="6"/>
  <c r="K326" i="6"/>
  <c r="J326" i="6"/>
  <c r="L323" i="6"/>
  <c r="K323" i="6"/>
  <c r="K322" i="6" s="1"/>
  <c r="J323" i="6"/>
  <c r="J322" i="6" s="1"/>
  <c r="I323" i="6"/>
  <c r="L322" i="6"/>
  <c r="I322" i="6"/>
  <c r="L319" i="6"/>
  <c r="L318" i="6" s="1"/>
  <c r="K319" i="6"/>
  <c r="K318" i="6" s="1"/>
  <c r="J319" i="6"/>
  <c r="J318" i="6" s="1"/>
  <c r="I319" i="6"/>
  <c r="I318" i="6" s="1"/>
  <c r="L315" i="6"/>
  <c r="K315" i="6"/>
  <c r="J315" i="6"/>
  <c r="I315" i="6"/>
  <c r="I314" i="6" s="1"/>
  <c r="L314" i="6"/>
  <c r="K314" i="6"/>
  <c r="J314" i="6"/>
  <c r="L311" i="6"/>
  <c r="K311" i="6"/>
  <c r="J311" i="6"/>
  <c r="I311" i="6"/>
  <c r="L308" i="6"/>
  <c r="K308" i="6"/>
  <c r="J308" i="6"/>
  <c r="I308" i="6"/>
  <c r="L306" i="6"/>
  <c r="L305" i="6" s="1"/>
  <c r="K306" i="6"/>
  <c r="K305" i="6" s="1"/>
  <c r="K304" i="6" s="1"/>
  <c r="K303" i="6" s="1"/>
  <c r="J306" i="6"/>
  <c r="J305" i="6" s="1"/>
  <c r="J304" i="6" s="1"/>
  <c r="J303" i="6" s="1"/>
  <c r="I306" i="6"/>
  <c r="I305" i="6" s="1"/>
  <c r="I304" i="6" s="1"/>
  <c r="L300" i="6"/>
  <c r="K300" i="6"/>
  <c r="K299" i="6" s="1"/>
  <c r="J300" i="6"/>
  <c r="J299" i="6" s="1"/>
  <c r="I300" i="6"/>
  <c r="L299" i="6"/>
  <c r="I299" i="6"/>
  <c r="L297" i="6"/>
  <c r="L296" i="6" s="1"/>
  <c r="K297" i="6"/>
  <c r="K296" i="6" s="1"/>
  <c r="J297" i="6"/>
  <c r="J296" i="6" s="1"/>
  <c r="I297" i="6"/>
  <c r="I296" i="6" s="1"/>
  <c r="L294" i="6"/>
  <c r="K294" i="6"/>
  <c r="J294" i="6"/>
  <c r="I294" i="6"/>
  <c r="I293" i="6" s="1"/>
  <c r="L293" i="6"/>
  <c r="K293" i="6"/>
  <c r="J293" i="6"/>
  <c r="L290" i="6"/>
  <c r="K290" i="6"/>
  <c r="K289" i="6" s="1"/>
  <c r="J290" i="6"/>
  <c r="J289" i="6" s="1"/>
  <c r="I290" i="6"/>
  <c r="L289" i="6"/>
  <c r="I289" i="6"/>
  <c r="L286" i="6"/>
  <c r="L285" i="6" s="1"/>
  <c r="K286" i="6"/>
  <c r="K285" i="6" s="1"/>
  <c r="J286" i="6"/>
  <c r="J285" i="6" s="1"/>
  <c r="I286" i="6"/>
  <c r="I285" i="6" s="1"/>
  <c r="L282" i="6"/>
  <c r="K282" i="6"/>
  <c r="J282" i="6"/>
  <c r="I282" i="6"/>
  <c r="I281" i="6" s="1"/>
  <c r="L281" i="6"/>
  <c r="K281" i="6"/>
  <c r="J281" i="6"/>
  <c r="L278" i="6"/>
  <c r="K278" i="6"/>
  <c r="J278" i="6"/>
  <c r="I278" i="6"/>
  <c r="L275" i="6"/>
  <c r="K275" i="6"/>
  <c r="J275" i="6"/>
  <c r="I275" i="6"/>
  <c r="L273" i="6"/>
  <c r="L272" i="6" s="1"/>
  <c r="K273" i="6"/>
  <c r="K272" i="6" s="1"/>
  <c r="J273" i="6"/>
  <c r="J272" i="6" s="1"/>
  <c r="I273" i="6"/>
  <c r="I272" i="6" s="1"/>
  <c r="L268" i="6"/>
  <c r="L267" i="6" s="1"/>
  <c r="K268" i="6"/>
  <c r="K267" i="6" s="1"/>
  <c r="J268" i="6"/>
  <c r="J267" i="6" s="1"/>
  <c r="I268" i="6"/>
  <c r="I267" i="6" s="1"/>
  <c r="L265" i="6"/>
  <c r="K265" i="6"/>
  <c r="J265" i="6"/>
  <c r="I265" i="6"/>
  <c r="I264" i="6" s="1"/>
  <c r="L264" i="6"/>
  <c r="K264" i="6"/>
  <c r="J264" i="6"/>
  <c r="L262" i="6"/>
  <c r="K262" i="6"/>
  <c r="K261" i="6" s="1"/>
  <c r="J262" i="6"/>
  <c r="J261" i="6" s="1"/>
  <c r="I262" i="6"/>
  <c r="L261" i="6"/>
  <c r="I261" i="6"/>
  <c r="L258" i="6"/>
  <c r="L257" i="6" s="1"/>
  <c r="K258" i="6"/>
  <c r="K257" i="6" s="1"/>
  <c r="J258" i="6"/>
  <c r="J257" i="6" s="1"/>
  <c r="I258" i="6"/>
  <c r="I257" i="6" s="1"/>
  <c r="L254" i="6"/>
  <c r="K254" i="6"/>
  <c r="J254" i="6"/>
  <c r="I254" i="6"/>
  <c r="I253" i="6" s="1"/>
  <c r="L253" i="6"/>
  <c r="K253" i="6"/>
  <c r="J253" i="6"/>
  <c r="L250" i="6"/>
  <c r="K250" i="6"/>
  <c r="K249" i="6" s="1"/>
  <c r="J250" i="6"/>
  <c r="J249" i="6" s="1"/>
  <c r="I250" i="6"/>
  <c r="L249" i="6"/>
  <c r="I249" i="6"/>
  <c r="L246" i="6"/>
  <c r="K246" i="6"/>
  <c r="J246" i="6"/>
  <c r="I246" i="6"/>
  <c r="L243" i="6"/>
  <c r="K243" i="6"/>
  <c r="J243" i="6"/>
  <c r="I243" i="6"/>
  <c r="L241" i="6"/>
  <c r="K241" i="6"/>
  <c r="J241" i="6"/>
  <c r="I241" i="6"/>
  <c r="L240" i="6"/>
  <c r="K240" i="6"/>
  <c r="J240" i="6"/>
  <c r="J239" i="6" s="1"/>
  <c r="I240" i="6"/>
  <c r="L234" i="6"/>
  <c r="L233" i="6" s="1"/>
  <c r="L232" i="6" s="1"/>
  <c r="K234" i="6"/>
  <c r="K233" i="6" s="1"/>
  <c r="K232" i="6" s="1"/>
  <c r="J234" i="6"/>
  <c r="J233" i="6" s="1"/>
  <c r="J232" i="6" s="1"/>
  <c r="I234" i="6"/>
  <c r="I233" i="6" s="1"/>
  <c r="I232" i="6" s="1"/>
  <c r="L230" i="6"/>
  <c r="L229" i="6" s="1"/>
  <c r="L228" i="6" s="1"/>
  <c r="K230" i="6"/>
  <c r="K229" i="6" s="1"/>
  <c r="K228" i="6" s="1"/>
  <c r="J230" i="6"/>
  <c r="J229" i="6" s="1"/>
  <c r="J228" i="6" s="1"/>
  <c r="I230" i="6"/>
  <c r="I229" i="6" s="1"/>
  <c r="I228" i="6" s="1"/>
  <c r="L221" i="6"/>
  <c r="L220" i="6" s="1"/>
  <c r="K221" i="6"/>
  <c r="K220" i="6" s="1"/>
  <c r="J221" i="6"/>
  <c r="J220" i="6" s="1"/>
  <c r="I221" i="6"/>
  <c r="I220" i="6" s="1"/>
  <c r="L218" i="6"/>
  <c r="K218" i="6"/>
  <c r="J218" i="6"/>
  <c r="I218" i="6"/>
  <c r="L217" i="6"/>
  <c r="K217" i="6"/>
  <c r="J217" i="6"/>
  <c r="I217" i="6"/>
  <c r="L211" i="6"/>
  <c r="K211" i="6"/>
  <c r="J211" i="6"/>
  <c r="I211" i="6"/>
  <c r="L210" i="6"/>
  <c r="L209" i="6" s="1"/>
  <c r="K210" i="6"/>
  <c r="K209" i="6" s="1"/>
  <c r="J210" i="6"/>
  <c r="J209" i="6" s="1"/>
  <c r="I210" i="6"/>
  <c r="I209" i="6" s="1"/>
  <c r="L207" i="6"/>
  <c r="K207" i="6"/>
  <c r="J207" i="6"/>
  <c r="I207" i="6"/>
  <c r="I206" i="6" s="1"/>
  <c r="L206" i="6"/>
  <c r="K206" i="6"/>
  <c r="J206" i="6"/>
  <c r="L202" i="6"/>
  <c r="K202" i="6"/>
  <c r="J202" i="6"/>
  <c r="J201" i="6" s="1"/>
  <c r="I202" i="6"/>
  <c r="L201" i="6"/>
  <c r="K201" i="6"/>
  <c r="I201" i="6"/>
  <c r="L196" i="6"/>
  <c r="L195" i="6" s="1"/>
  <c r="L186" i="6" s="1"/>
  <c r="K196" i="6"/>
  <c r="K195" i="6" s="1"/>
  <c r="K186" i="6" s="1"/>
  <c r="J196" i="6"/>
  <c r="J195" i="6" s="1"/>
  <c r="I196" i="6"/>
  <c r="I195" i="6" s="1"/>
  <c r="I186" i="6" s="1"/>
  <c r="L191" i="6"/>
  <c r="K191" i="6"/>
  <c r="J191" i="6"/>
  <c r="I191" i="6"/>
  <c r="L190" i="6"/>
  <c r="K190" i="6"/>
  <c r="J190" i="6"/>
  <c r="I190" i="6"/>
  <c r="L188" i="6"/>
  <c r="K188" i="6"/>
  <c r="J188" i="6"/>
  <c r="J187" i="6" s="1"/>
  <c r="I188" i="6"/>
  <c r="L187" i="6"/>
  <c r="K187" i="6"/>
  <c r="I187" i="6"/>
  <c r="L180" i="6"/>
  <c r="L179" i="6" s="1"/>
  <c r="K180" i="6"/>
  <c r="K179" i="6" s="1"/>
  <c r="J180" i="6"/>
  <c r="J179" i="6" s="1"/>
  <c r="I180" i="6"/>
  <c r="I179" i="6" s="1"/>
  <c r="L175" i="6"/>
  <c r="K175" i="6"/>
  <c r="J175" i="6"/>
  <c r="I175" i="6"/>
  <c r="L174" i="6"/>
  <c r="L173" i="6" s="1"/>
  <c r="K174" i="6"/>
  <c r="K173" i="6" s="1"/>
  <c r="J174" i="6"/>
  <c r="J173" i="6" s="1"/>
  <c r="I174" i="6"/>
  <c r="L171" i="6"/>
  <c r="K171" i="6"/>
  <c r="J171" i="6"/>
  <c r="I171" i="6"/>
  <c r="L170" i="6"/>
  <c r="L169" i="6" s="1"/>
  <c r="K170" i="6"/>
  <c r="K169" i="6" s="1"/>
  <c r="J170" i="6"/>
  <c r="J169" i="6" s="1"/>
  <c r="J168" i="6" s="1"/>
  <c r="I170" i="6"/>
  <c r="I169" i="6" s="1"/>
  <c r="L166" i="6"/>
  <c r="L165" i="6" s="1"/>
  <c r="K166" i="6"/>
  <c r="K165" i="6" s="1"/>
  <c r="J166" i="6"/>
  <c r="J165" i="6" s="1"/>
  <c r="I166" i="6"/>
  <c r="I165" i="6" s="1"/>
  <c r="L161" i="6"/>
  <c r="K161" i="6"/>
  <c r="J161" i="6"/>
  <c r="I161" i="6"/>
  <c r="L160" i="6"/>
  <c r="K160" i="6"/>
  <c r="J160" i="6"/>
  <c r="J159" i="6" s="1"/>
  <c r="J158" i="6" s="1"/>
  <c r="I160" i="6"/>
  <c r="I159" i="6" s="1"/>
  <c r="I158" i="6" s="1"/>
  <c r="L155" i="6"/>
  <c r="L154" i="6" s="1"/>
  <c r="L153" i="6" s="1"/>
  <c r="K155" i="6"/>
  <c r="K154" i="6" s="1"/>
  <c r="K153" i="6" s="1"/>
  <c r="J155" i="6"/>
  <c r="J154" i="6" s="1"/>
  <c r="J153" i="6" s="1"/>
  <c r="I155" i="6"/>
  <c r="I154" i="6" s="1"/>
  <c r="I153" i="6" s="1"/>
  <c r="L151" i="6"/>
  <c r="L150" i="6" s="1"/>
  <c r="K151" i="6"/>
  <c r="K150" i="6" s="1"/>
  <c r="J151" i="6"/>
  <c r="J150" i="6" s="1"/>
  <c r="I151" i="6"/>
  <c r="I150" i="6" s="1"/>
  <c r="L147" i="6"/>
  <c r="K147" i="6"/>
  <c r="J147" i="6"/>
  <c r="I147" i="6"/>
  <c r="I146" i="6" s="1"/>
  <c r="I145" i="6" s="1"/>
  <c r="L146" i="6"/>
  <c r="L145" i="6" s="1"/>
  <c r="K146" i="6"/>
  <c r="K145" i="6" s="1"/>
  <c r="J146" i="6"/>
  <c r="J145" i="6" s="1"/>
  <c r="L142" i="6"/>
  <c r="K142" i="6"/>
  <c r="J142" i="6"/>
  <c r="I142" i="6"/>
  <c r="I141" i="6" s="1"/>
  <c r="I140" i="6" s="1"/>
  <c r="L141" i="6"/>
  <c r="L140" i="6" s="1"/>
  <c r="K141" i="6"/>
  <c r="K140" i="6" s="1"/>
  <c r="J141" i="6"/>
  <c r="J140" i="6" s="1"/>
  <c r="L137" i="6"/>
  <c r="L136" i="6" s="1"/>
  <c r="L135" i="6" s="1"/>
  <c r="K137" i="6"/>
  <c r="K136" i="6" s="1"/>
  <c r="K135" i="6" s="1"/>
  <c r="J137" i="6"/>
  <c r="J136" i="6" s="1"/>
  <c r="J135" i="6" s="1"/>
  <c r="I137" i="6"/>
  <c r="I136" i="6" s="1"/>
  <c r="I135" i="6" s="1"/>
  <c r="L133" i="6"/>
  <c r="L132" i="6" s="1"/>
  <c r="L131" i="6" s="1"/>
  <c r="K133" i="6"/>
  <c r="K132" i="6" s="1"/>
  <c r="K131" i="6" s="1"/>
  <c r="J133" i="6"/>
  <c r="J132" i="6" s="1"/>
  <c r="J131" i="6" s="1"/>
  <c r="I133" i="6"/>
  <c r="I132" i="6" s="1"/>
  <c r="I131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 s="1"/>
  <c r="I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 s="1"/>
  <c r="I123" i="6" s="1"/>
  <c r="L121" i="6"/>
  <c r="L120" i="6" s="1"/>
  <c r="L119" i="6" s="1"/>
  <c r="K121" i="6"/>
  <c r="K120" i="6" s="1"/>
  <c r="K119" i="6" s="1"/>
  <c r="J121" i="6"/>
  <c r="J120" i="6" s="1"/>
  <c r="J119" i="6" s="1"/>
  <c r="I121" i="6"/>
  <c r="I120" i="6" s="1"/>
  <c r="I119" i="6" s="1"/>
  <c r="L116" i="6"/>
  <c r="L115" i="6" s="1"/>
  <c r="L114" i="6" s="1"/>
  <c r="K116" i="6"/>
  <c r="K115" i="6" s="1"/>
  <c r="K114" i="6" s="1"/>
  <c r="J116" i="6"/>
  <c r="J115" i="6" s="1"/>
  <c r="J114" i="6" s="1"/>
  <c r="I116" i="6"/>
  <c r="I115" i="6" s="1"/>
  <c r="I114" i="6" s="1"/>
  <c r="L110" i="6"/>
  <c r="K110" i="6"/>
  <c r="J110" i="6"/>
  <c r="J109" i="6" s="1"/>
  <c r="I110" i="6"/>
  <c r="L109" i="6"/>
  <c r="K109" i="6"/>
  <c r="I109" i="6"/>
  <c r="L106" i="6"/>
  <c r="L105" i="6" s="1"/>
  <c r="L104" i="6" s="1"/>
  <c r="K106" i="6"/>
  <c r="K105" i="6" s="1"/>
  <c r="K104" i="6" s="1"/>
  <c r="J106" i="6"/>
  <c r="J105" i="6" s="1"/>
  <c r="I106" i="6"/>
  <c r="I105" i="6" s="1"/>
  <c r="I104" i="6" s="1"/>
  <c r="L101" i="6"/>
  <c r="L100" i="6" s="1"/>
  <c r="L99" i="6" s="1"/>
  <c r="K101" i="6"/>
  <c r="K100" i="6" s="1"/>
  <c r="K99" i="6" s="1"/>
  <c r="J101" i="6"/>
  <c r="J100" i="6" s="1"/>
  <c r="J99" i="6" s="1"/>
  <c r="I101" i="6"/>
  <c r="I100" i="6" s="1"/>
  <c r="I99" i="6" s="1"/>
  <c r="L96" i="6"/>
  <c r="L95" i="6" s="1"/>
  <c r="L94" i="6" s="1"/>
  <c r="L93" i="6" s="1"/>
  <c r="K96" i="6"/>
  <c r="K95" i="6" s="1"/>
  <c r="K94" i="6" s="1"/>
  <c r="J96" i="6"/>
  <c r="J95" i="6" s="1"/>
  <c r="J94" i="6" s="1"/>
  <c r="I96" i="6"/>
  <c r="I95" i="6" s="1"/>
  <c r="I94" i="6" s="1"/>
  <c r="L89" i="6"/>
  <c r="K89" i="6"/>
  <c r="J89" i="6"/>
  <c r="J88" i="6" s="1"/>
  <c r="J87" i="6" s="1"/>
  <c r="J86" i="6" s="1"/>
  <c r="I89" i="6"/>
  <c r="L88" i="6"/>
  <c r="K88" i="6"/>
  <c r="I88" i="6"/>
  <c r="L87" i="6"/>
  <c r="L86" i="6" s="1"/>
  <c r="K87" i="6"/>
  <c r="K86" i="6" s="1"/>
  <c r="I87" i="6"/>
  <c r="I86" i="6" s="1"/>
  <c r="L84" i="6"/>
  <c r="K84" i="6"/>
  <c r="J84" i="6"/>
  <c r="I84" i="6"/>
  <c r="L83" i="6"/>
  <c r="L82" i="6" s="1"/>
  <c r="K83" i="6"/>
  <c r="K82" i="6" s="1"/>
  <c r="J83" i="6"/>
  <c r="J82" i="6" s="1"/>
  <c r="I83" i="6"/>
  <c r="I82" i="6" s="1"/>
  <c r="L78" i="6"/>
  <c r="K78" i="6"/>
  <c r="J78" i="6"/>
  <c r="I78" i="6"/>
  <c r="L77" i="6"/>
  <c r="K77" i="6"/>
  <c r="J77" i="6"/>
  <c r="I77" i="6"/>
  <c r="L73" i="6"/>
  <c r="K73" i="6"/>
  <c r="J73" i="6"/>
  <c r="J72" i="6" s="1"/>
  <c r="I73" i="6"/>
  <c r="L72" i="6"/>
  <c r="K72" i="6"/>
  <c r="I72" i="6"/>
  <c r="L68" i="6"/>
  <c r="L67" i="6" s="1"/>
  <c r="L66" i="6" s="1"/>
  <c r="L65" i="6" s="1"/>
  <c r="K68" i="6"/>
  <c r="K67" i="6" s="1"/>
  <c r="K66" i="6" s="1"/>
  <c r="J68" i="6"/>
  <c r="J67" i="6" s="1"/>
  <c r="J66" i="6" s="1"/>
  <c r="J65" i="6" s="1"/>
  <c r="I68" i="6"/>
  <c r="I67" i="6" s="1"/>
  <c r="I66" i="6" s="1"/>
  <c r="L49" i="6"/>
  <c r="K49" i="6"/>
  <c r="J49" i="6"/>
  <c r="J48" i="6" s="1"/>
  <c r="J47" i="6" s="1"/>
  <c r="J46" i="6" s="1"/>
  <c r="I49" i="6"/>
  <c r="L48" i="6"/>
  <c r="K48" i="6"/>
  <c r="I48" i="6"/>
  <c r="L47" i="6"/>
  <c r="L46" i="6" s="1"/>
  <c r="K47" i="6"/>
  <c r="K46" i="6" s="1"/>
  <c r="I47" i="6"/>
  <c r="I46" i="6" s="1"/>
  <c r="L44" i="6"/>
  <c r="K44" i="6"/>
  <c r="J44" i="6"/>
  <c r="I44" i="6"/>
  <c r="I43" i="6" s="1"/>
  <c r="I42" i="6" s="1"/>
  <c r="L43" i="6"/>
  <c r="L42" i="6" s="1"/>
  <c r="K43" i="6"/>
  <c r="K42" i="6" s="1"/>
  <c r="J43" i="6"/>
  <c r="J42" i="6" s="1"/>
  <c r="L40" i="6"/>
  <c r="K40" i="6"/>
  <c r="J40" i="6"/>
  <c r="I40" i="6"/>
  <c r="L38" i="6"/>
  <c r="L37" i="6" s="1"/>
  <c r="L36" i="6" s="1"/>
  <c r="K38" i="6"/>
  <c r="K37" i="6" s="1"/>
  <c r="K36" i="6" s="1"/>
  <c r="K35" i="6" s="1"/>
  <c r="J38" i="6"/>
  <c r="J37" i="6" s="1"/>
  <c r="J36" i="6" s="1"/>
  <c r="I38" i="6"/>
  <c r="I37" i="6" s="1"/>
  <c r="I36" i="6" s="1"/>
  <c r="L365" i="5"/>
  <c r="L364" i="5" s="1"/>
  <c r="K365" i="5"/>
  <c r="K364" i="5" s="1"/>
  <c r="J365" i="5"/>
  <c r="I365" i="5"/>
  <c r="J364" i="5"/>
  <c r="I364" i="5"/>
  <c r="L362" i="5"/>
  <c r="K362" i="5"/>
  <c r="K361" i="5" s="1"/>
  <c r="J362" i="5"/>
  <c r="I362" i="5"/>
  <c r="L361" i="5"/>
  <c r="J361" i="5"/>
  <c r="I361" i="5"/>
  <c r="L359" i="5"/>
  <c r="K359" i="5"/>
  <c r="J359" i="5"/>
  <c r="J358" i="5" s="1"/>
  <c r="I359" i="5"/>
  <c r="I358" i="5" s="1"/>
  <c r="L358" i="5"/>
  <c r="K358" i="5"/>
  <c r="L355" i="5"/>
  <c r="L354" i="5" s="1"/>
  <c r="K355" i="5"/>
  <c r="K354" i="5" s="1"/>
  <c r="J355" i="5"/>
  <c r="I355" i="5"/>
  <c r="J354" i="5"/>
  <c r="I354" i="5"/>
  <c r="L351" i="5"/>
  <c r="K351" i="5"/>
  <c r="K350" i="5" s="1"/>
  <c r="J351" i="5"/>
  <c r="I351" i="5"/>
  <c r="L350" i="5"/>
  <c r="J350" i="5"/>
  <c r="I350" i="5"/>
  <c r="L347" i="5"/>
  <c r="K347" i="5"/>
  <c r="J347" i="5"/>
  <c r="J346" i="5" s="1"/>
  <c r="J336" i="5" s="1"/>
  <c r="I347" i="5"/>
  <c r="I346" i="5" s="1"/>
  <c r="L346" i="5"/>
  <c r="K346" i="5"/>
  <c r="L343" i="5"/>
  <c r="K343" i="5"/>
  <c r="J343" i="5"/>
  <c r="I343" i="5"/>
  <c r="L340" i="5"/>
  <c r="K340" i="5"/>
  <c r="J340" i="5"/>
  <c r="I340" i="5"/>
  <c r="L338" i="5"/>
  <c r="K338" i="5"/>
  <c r="K337" i="5" s="1"/>
  <c r="J338" i="5"/>
  <c r="I338" i="5"/>
  <c r="L337" i="5"/>
  <c r="J337" i="5"/>
  <c r="I337" i="5"/>
  <c r="L333" i="5"/>
  <c r="K333" i="5"/>
  <c r="K332" i="5" s="1"/>
  <c r="J333" i="5"/>
  <c r="I333" i="5"/>
  <c r="L332" i="5"/>
  <c r="J332" i="5"/>
  <c r="I332" i="5"/>
  <c r="L330" i="5"/>
  <c r="K330" i="5"/>
  <c r="J330" i="5"/>
  <c r="J329" i="5" s="1"/>
  <c r="I330" i="5"/>
  <c r="I329" i="5" s="1"/>
  <c r="L329" i="5"/>
  <c r="K329" i="5"/>
  <c r="L327" i="5"/>
  <c r="L326" i="5" s="1"/>
  <c r="K327" i="5"/>
  <c r="K326" i="5" s="1"/>
  <c r="J327" i="5"/>
  <c r="I327" i="5"/>
  <c r="J326" i="5"/>
  <c r="I326" i="5"/>
  <c r="L323" i="5"/>
  <c r="K323" i="5"/>
  <c r="K322" i="5" s="1"/>
  <c r="J323" i="5"/>
  <c r="I323" i="5"/>
  <c r="L322" i="5"/>
  <c r="J322" i="5"/>
  <c r="I322" i="5"/>
  <c r="L319" i="5"/>
  <c r="K319" i="5"/>
  <c r="J319" i="5"/>
  <c r="J318" i="5" s="1"/>
  <c r="I319" i="5"/>
  <c r="I318" i="5" s="1"/>
  <c r="L318" i="5"/>
  <c r="K318" i="5"/>
  <c r="L315" i="5"/>
  <c r="L314" i="5" s="1"/>
  <c r="K315" i="5"/>
  <c r="K314" i="5" s="1"/>
  <c r="J315" i="5"/>
  <c r="I315" i="5"/>
  <c r="J314" i="5"/>
  <c r="I314" i="5"/>
  <c r="L311" i="5"/>
  <c r="K311" i="5"/>
  <c r="J311" i="5"/>
  <c r="I311" i="5"/>
  <c r="L308" i="5"/>
  <c r="L305" i="5" s="1"/>
  <c r="K308" i="5"/>
  <c r="J308" i="5"/>
  <c r="I308" i="5"/>
  <c r="L306" i="5"/>
  <c r="K306" i="5"/>
  <c r="J306" i="5"/>
  <c r="J305" i="5" s="1"/>
  <c r="J304" i="5" s="1"/>
  <c r="I306" i="5"/>
  <c r="I305" i="5" s="1"/>
  <c r="K305" i="5"/>
  <c r="K304" i="5" s="1"/>
  <c r="L300" i="5"/>
  <c r="K300" i="5"/>
  <c r="K299" i="5" s="1"/>
  <c r="J300" i="5"/>
  <c r="I300" i="5"/>
  <c r="L299" i="5"/>
  <c r="J299" i="5"/>
  <c r="I299" i="5"/>
  <c r="L297" i="5"/>
  <c r="K297" i="5"/>
  <c r="J297" i="5"/>
  <c r="J296" i="5" s="1"/>
  <c r="I297" i="5"/>
  <c r="I296" i="5" s="1"/>
  <c r="L296" i="5"/>
  <c r="K296" i="5"/>
  <c r="L294" i="5"/>
  <c r="L293" i="5" s="1"/>
  <c r="K294" i="5"/>
  <c r="K293" i="5" s="1"/>
  <c r="J294" i="5"/>
  <c r="I294" i="5"/>
  <c r="J293" i="5"/>
  <c r="I293" i="5"/>
  <c r="L290" i="5"/>
  <c r="K290" i="5"/>
  <c r="K289" i="5" s="1"/>
  <c r="J290" i="5"/>
  <c r="I290" i="5"/>
  <c r="L289" i="5"/>
  <c r="J289" i="5"/>
  <c r="I289" i="5"/>
  <c r="L286" i="5"/>
  <c r="K286" i="5"/>
  <c r="J286" i="5"/>
  <c r="J285" i="5" s="1"/>
  <c r="I286" i="5"/>
  <c r="I285" i="5" s="1"/>
  <c r="L285" i="5"/>
  <c r="K285" i="5"/>
  <c r="L282" i="5"/>
  <c r="L281" i="5" s="1"/>
  <c r="L271" i="5" s="1"/>
  <c r="K282" i="5"/>
  <c r="K281" i="5" s="1"/>
  <c r="J282" i="5"/>
  <c r="I282" i="5"/>
  <c r="I281" i="5" s="1"/>
  <c r="J281" i="5"/>
  <c r="L278" i="5"/>
  <c r="K278" i="5"/>
  <c r="J278" i="5"/>
  <c r="I278" i="5"/>
  <c r="L275" i="5"/>
  <c r="K275" i="5"/>
  <c r="J275" i="5"/>
  <c r="I275" i="5"/>
  <c r="L273" i="5"/>
  <c r="K273" i="5"/>
  <c r="J273" i="5"/>
  <c r="J272" i="5" s="1"/>
  <c r="I273" i="5"/>
  <c r="I272" i="5" s="1"/>
  <c r="L272" i="5"/>
  <c r="K272" i="5"/>
  <c r="K271" i="5" s="1"/>
  <c r="L268" i="5"/>
  <c r="K268" i="5"/>
  <c r="J268" i="5"/>
  <c r="J267" i="5" s="1"/>
  <c r="I268" i="5"/>
  <c r="I267" i="5" s="1"/>
  <c r="L267" i="5"/>
  <c r="K267" i="5"/>
  <c r="L265" i="5"/>
  <c r="L264" i="5" s="1"/>
  <c r="K265" i="5"/>
  <c r="K264" i="5" s="1"/>
  <c r="J265" i="5"/>
  <c r="I265" i="5"/>
  <c r="I264" i="5" s="1"/>
  <c r="J264" i="5"/>
  <c r="L262" i="5"/>
  <c r="K262" i="5"/>
  <c r="K261" i="5" s="1"/>
  <c r="J262" i="5"/>
  <c r="I262" i="5"/>
  <c r="L261" i="5"/>
  <c r="J261" i="5"/>
  <c r="I261" i="5"/>
  <c r="L258" i="5"/>
  <c r="K258" i="5"/>
  <c r="J258" i="5"/>
  <c r="J257" i="5" s="1"/>
  <c r="I258" i="5"/>
  <c r="I257" i="5" s="1"/>
  <c r="L257" i="5"/>
  <c r="K257" i="5"/>
  <c r="L254" i="5"/>
  <c r="L253" i="5" s="1"/>
  <c r="K254" i="5"/>
  <c r="K253" i="5" s="1"/>
  <c r="J254" i="5"/>
  <c r="I254" i="5"/>
  <c r="I253" i="5" s="1"/>
  <c r="J253" i="5"/>
  <c r="L250" i="5"/>
  <c r="K250" i="5"/>
  <c r="K249" i="5" s="1"/>
  <c r="J250" i="5"/>
  <c r="I250" i="5"/>
  <c r="L249" i="5"/>
  <c r="J249" i="5"/>
  <c r="I249" i="5"/>
  <c r="L246" i="5"/>
  <c r="K246" i="5"/>
  <c r="J246" i="5"/>
  <c r="I246" i="5"/>
  <c r="L243" i="5"/>
  <c r="K243" i="5"/>
  <c r="J243" i="5"/>
  <c r="I243" i="5"/>
  <c r="L241" i="5"/>
  <c r="L240" i="5" s="1"/>
  <c r="K241" i="5"/>
  <c r="K240" i="5" s="1"/>
  <c r="J241" i="5"/>
  <c r="I241" i="5"/>
  <c r="I240" i="5" s="1"/>
  <c r="I239" i="5" s="1"/>
  <c r="J240" i="5"/>
  <c r="L234" i="5"/>
  <c r="K234" i="5"/>
  <c r="J234" i="5"/>
  <c r="J233" i="5" s="1"/>
  <c r="J232" i="5" s="1"/>
  <c r="I234" i="5"/>
  <c r="I233" i="5" s="1"/>
  <c r="I232" i="5" s="1"/>
  <c r="L233" i="5"/>
  <c r="K233" i="5"/>
  <c r="K232" i="5" s="1"/>
  <c r="L232" i="5"/>
  <c r="L230" i="5"/>
  <c r="K230" i="5"/>
  <c r="J230" i="5"/>
  <c r="J229" i="5" s="1"/>
  <c r="J228" i="5" s="1"/>
  <c r="I230" i="5"/>
  <c r="I229" i="5" s="1"/>
  <c r="I228" i="5" s="1"/>
  <c r="L229" i="5"/>
  <c r="K229" i="5"/>
  <c r="K228" i="5" s="1"/>
  <c r="L228" i="5"/>
  <c r="L221" i="5"/>
  <c r="K221" i="5"/>
  <c r="J221" i="5"/>
  <c r="J220" i="5" s="1"/>
  <c r="I221" i="5"/>
  <c r="I220" i="5" s="1"/>
  <c r="L220" i="5"/>
  <c r="K220" i="5"/>
  <c r="L218" i="5"/>
  <c r="L217" i="5" s="1"/>
  <c r="L216" i="5" s="1"/>
  <c r="K218" i="5"/>
  <c r="K217" i="5" s="1"/>
  <c r="K216" i="5" s="1"/>
  <c r="J218" i="5"/>
  <c r="I218" i="5"/>
  <c r="I217" i="5" s="1"/>
  <c r="J217" i="5"/>
  <c r="J216" i="5" s="1"/>
  <c r="L211" i="5"/>
  <c r="L210" i="5" s="1"/>
  <c r="L209" i="5" s="1"/>
  <c r="K211" i="5"/>
  <c r="K210" i="5" s="1"/>
  <c r="K209" i="5" s="1"/>
  <c r="J211" i="5"/>
  <c r="I211" i="5"/>
  <c r="I210" i="5" s="1"/>
  <c r="I209" i="5" s="1"/>
  <c r="J210" i="5"/>
  <c r="J209" i="5" s="1"/>
  <c r="L207" i="5"/>
  <c r="L206" i="5" s="1"/>
  <c r="K207" i="5"/>
  <c r="K206" i="5" s="1"/>
  <c r="J207" i="5"/>
  <c r="I207" i="5"/>
  <c r="I206" i="5" s="1"/>
  <c r="J206" i="5"/>
  <c r="L202" i="5"/>
  <c r="K202" i="5"/>
  <c r="K201" i="5" s="1"/>
  <c r="J202" i="5"/>
  <c r="I202" i="5"/>
  <c r="L201" i="5"/>
  <c r="J201" i="5"/>
  <c r="I201" i="5"/>
  <c r="L196" i="5"/>
  <c r="K196" i="5"/>
  <c r="J196" i="5"/>
  <c r="J195" i="5" s="1"/>
  <c r="J186" i="5" s="1"/>
  <c r="I196" i="5"/>
  <c r="I195" i="5" s="1"/>
  <c r="L195" i="5"/>
  <c r="K195" i="5"/>
  <c r="L191" i="5"/>
  <c r="L190" i="5" s="1"/>
  <c r="K191" i="5"/>
  <c r="K190" i="5" s="1"/>
  <c r="J191" i="5"/>
  <c r="I191" i="5"/>
  <c r="I190" i="5" s="1"/>
  <c r="J190" i="5"/>
  <c r="L188" i="5"/>
  <c r="K188" i="5"/>
  <c r="K187" i="5" s="1"/>
  <c r="J188" i="5"/>
  <c r="I188" i="5"/>
  <c r="L187" i="5"/>
  <c r="L186" i="5" s="1"/>
  <c r="L185" i="5" s="1"/>
  <c r="J187" i="5"/>
  <c r="I187" i="5"/>
  <c r="L180" i="5"/>
  <c r="K180" i="5"/>
  <c r="J180" i="5"/>
  <c r="J179" i="5" s="1"/>
  <c r="I180" i="5"/>
  <c r="I179" i="5" s="1"/>
  <c r="L179" i="5"/>
  <c r="K179" i="5"/>
  <c r="L175" i="5"/>
  <c r="L174" i="5" s="1"/>
  <c r="L173" i="5" s="1"/>
  <c r="K175" i="5"/>
  <c r="K174" i="5" s="1"/>
  <c r="K173" i="5" s="1"/>
  <c r="J175" i="5"/>
  <c r="I175" i="5"/>
  <c r="I174" i="5" s="1"/>
  <c r="I173" i="5" s="1"/>
  <c r="J174" i="5"/>
  <c r="J173" i="5" s="1"/>
  <c r="L171" i="5"/>
  <c r="L170" i="5" s="1"/>
  <c r="L169" i="5" s="1"/>
  <c r="L168" i="5" s="1"/>
  <c r="K171" i="5"/>
  <c r="K170" i="5" s="1"/>
  <c r="K169" i="5" s="1"/>
  <c r="K168" i="5" s="1"/>
  <c r="J171" i="5"/>
  <c r="I171" i="5"/>
  <c r="I170" i="5" s="1"/>
  <c r="I169" i="5" s="1"/>
  <c r="J170" i="5"/>
  <c r="J169" i="5" s="1"/>
  <c r="L166" i="5"/>
  <c r="K166" i="5"/>
  <c r="J166" i="5"/>
  <c r="J165" i="5" s="1"/>
  <c r="I166" i="5"/>
  <c r="I165" i="5" s="1"/>
  <c r="L165" i="5"/>
  <c r="K165" i="5"/>
  <c r="L161" i="5"/>
  <c r="L160" i="5" s="1"/>
  <c r="L159" i="5" s="1"/>
  <c r="L158" i="5" s="1"/>
  <c r="K161" i="5"/>
  <c r="K160" i="5" s="1"/>
  <c r="K159" i="5" s="1"/>
  <c r="K158" i="5" s="1"/>
  <c r="J161" i="5"/>
  <c r="I161" i="5"/>
  <c r="I160" i="5" s="1"/>
  <c r="J160" i="5"/>
  <c r="L155" i="5"/>
  <c r="K155" i="5"/>
  <c r="J155" i="5"/>
  <c r="J154" i="5" s="1"/>
  <c r="J153" i="5" s="1"/>
  <c r="I155" i="5"/>
  <c r="I154" i="5" s="1"/>
  <c r="I153" i="5" s="1"/>
  <c r="L154" i="5"/>
  <c r="K154" i="5"/>
  <c r="L153" i="5"/>
  <c r="K153" i="5"/>
  <c r="L151" i="5"/>
  <c r="K151" i="5"/>
  <c r="J151" i="5"/>
  <c r="J150" i="5" s="1"/>
  <c r="I151" i="5"/>
  <c r="I150" i="5" s="1"/>
  <c r="L150" i="5"/>
  <c r="K150" i="5"/>
  <c r="L147" i="5"/>
  <c r="L146" i="5" s="1"/>
  <c r="L145" i="5" s="1"/>
  <c r="K147" i="5"/>
  <c r="K146" i="5" s="1"/>
  <c r="K145" i="5" s="1"/>
  <c r="J147" i="5"/>
  <c r="I147" i="5"/>
  <c r="I146" i="5" s="1"/>
  <c r="I145" i="5" s="1"/>
  <c r="J146" i="5"/>
  <c r="J145" i="5" s="1"/>
  <c r="L142" i="5"/>
  <c r="L141" i="5" s="1"/>
  <c r="L140" i="5" s="1"/>
  <c r="L139" i="5" s="1"/>
  <c r="K142" i="5"/>
  <c r="K141" i="5" s="1"/>
  <c r="K140" i="5" s="1"/>
  <c r="K139" i="5" s="1"/>
  <c r="J142" i="5"/>
  <c r="I142" i="5"/>
  <c r="I141" i="5" s="1"/>
  <c r="I140" i="5" s="1"/>
  <c r="I139" i="5" s="1"/>
  <c r="J141" i="5"/>
  <c r="J140" i="5" s="1"/>
  <c r="L137" i="5"/>
  <c r="K137" i="5"/>
  <c r="J137" i="5"/>
  <c r="J136" i="5" s="1"/>
  <c r="J135" i="5" s="1"/>
  <c r="I137" i="5"/>
  <c r="I136" i="5" s="1"/>
  <c r="I135" i="5" s="1"/>
  <c r="L136" i="5"/>
  <c r="K136" i="5"/>
  <c r="L135" i="5"/>
  <c r="K135" i="5"/>
  <c r="L133" i="5"/>
  <c r="K133" i="5"/>
  <c r="J133" i="5"/>
  <c r="J132" i="5" s="1"/>
  <c r="J131" i="5" s="1"/>
  <c r="I133" i="5"/>
  <c r="I132" i="5" s="1"/>
  <c r="I131" i="5" s="1"/>
  <c r="L132" i="5"/>
  <c r="K132" i="5"/>
  <c r="L131" i="5"/>
  <c r="K131" i="5"/>
  <c r="L129" i="5"/>
  <c r="K129" i="5"/>
  <c r="J129" i="5"/>
  <c r="J128" i="5" s="1"/>
  <c r="J127" i="5" s="1"/>
  <c r="I129" i="5"/>
  <c r="I128" i="5" s="1"/>
  <c r="I127" i="5" s="1"/>
  <c r="L128" i="5"/>
  <c r="K128" i="5"/>
  <c r="L127" i="5"/>
  <c r="K127" i="5"/>
  <c r="L125" i="5"/>
  <c r="K125" i="5"/>
  <c r="J125" i="5"/>
  <c r="J124" i="5" s="1"/>
  <c r="J123" i="5" s="1"/>
  <c r="I125" i="5"/>
  <c r="I124" i="5" s="1"/>
  <c r="I123" i="5" s="1"/>
  <c r="L124" i="5"/>
  <c r="K124" i="5"/>
  <c r="L123" i="5"/>
  <c r="K123" i="5"/>
  <c r="L121" i="5"/>
  <c r="K121" i="5"/>
  <c r="J121" i="5"/>
  <c r="J120" i="5" s="1"/>
  <c r="J119" i="5" s="1"/>
  <c r="I121" i="5"/>
  <c r="I120" i="5" s="1"/>
  <c r="I119" i="5" s="1"/>
  <c r="L120" i="5"/>
  <c r="K120" i="5"/>
  <c r="L119" i="5"/>
  <c r="K119" i="5"/>
  <c r="L116" i="5"/>
  <c r="K116" i="5"/>
  <c r="J116" i="5"/>
  <c r="J115" i="5" s="1"/>
  <c r="J114" i="5" s="1"/>
  <c r="I116" i="5"/>
  <c r="I115" i="5" s="1"/>
  <c r="I114" i="5" s="1"/>
  <c r="I113" i="5" s="1"/>
  <c r="L115" i="5"/>
  <c r="K115" i="5"/>
  <c r="L114" i="5"/>
  <c r="L113" i="5" s="1"/>
  <c r="K114" i="5"/>
  <c r="K113" i="5" s="1"/>
  <c r="L110" i="5"/>
  <c r="K110" i="5"/>
  <c r="J110" i="5"/>
  <c r="I110" i="5"/>
  <c r="L109" i="5"/>
  <c r="K109" i="5"/>
  <c r="J109" i="5"/>
  <c r="I109" i="5"/>
  <c r="L106" i="5"/>
  <c r="K106" i="5"/>
  <c r="J106" i="5"/>
  <c r="J105" i="5" s="1"/>
  <c r="J104" i="5" s="1"/>
  <c r="I106" i="5"/>
  <c r="I105" i="5" s="1"/>
  <c r="I104" i="5" s="1"/>
  <c r="L105" i="5"/>
  <c r="K105" i="5"/>
  <c r="L104" i="5"/>
  <c r="K104" i="5"/>
  <c r="L101" i="5"/>
  <c r="K101" i="5"/>
  <c r="J101" i="5"/>
  <c r="J100" i="5" s="1"/>
  <c r="J99" i="5" s="1"/>
  <c r="I101" i="5"/>
  <c r="I100" i="5" s="1"/>
  <c r="I99" i="5" s="1"/>
  <c r="L100" i="5"/>
  <c r="K100" i="5"/>
  <c r="L99" i="5"/>
  <c r="K99" i="5"/>
  <c r="L96" i="5"/>
  <c r="K96" i="5"/>
  <c r="J96" i="5"/>
  <c r="J95" i="5" s="1"/>
  <c r="J94" i="5" s="1"/>
  <c r="J93" i="5" s="1"/>
  <c r="I96" i="5"/>
  <c r="I95" i="5" s="1"/>
  <c r="I94" i="5" s="1"/>
  <c r="L95" i="5"/>
  <c r="K95" i="5"/>
  <c r="L94" i="5"/>
  <c r="L93" i="5" s="1"/>
  <c r="K94" i="5"/>
  <c r="K93" i="5" s="1"/>
  <c r="L89" i="5"/>
  <c r="K89" i="5"/>
  <c r="J89" i="5"/>
  <c r="I89" i="5"/>
  <c r="L88" i="5"/>
  <c r="L87" i="5" s="1"/>
  <c r="L86" i="5" s="1"/>
  <c r="K88" i="5"/>
  <c r="K87" i="5" s="1"/>
  <c r="K86" i="5" s="1"/>
  <c r="J88" i="5"/>
  <c r="I88" i="5"/>
  <c r="I87" i="5" s="1"/>
  <c r="I86" i="5" s="1"/>
  <c r="J87" i="5"/>
  <c r="J86" i="5" s="1"/>
  <c r="L84" i="5"/>
  <c r="L83" i="5" s="1"/>
  <c r="L82" i="5" s="1"/>
  <c r="K84" i="5"/>
  <c r="K83" i="5" s="1"/>
  <c r="K82" i="5" s="1"/>
  <c r="J84" i="5"/>
  <c r="I84" i="5"/>
  <c r="I83" i="5" s="1"/>
  <c r="I82" i="5" s="1"/>
  <c r="J83" i="5"/>
  <c r="J82" i="5" s="1"/>
  <c r="L78" i="5"/>
  <c r="L77" i="5" s="1"/>
  <c r="L66" i="5" s="1"/>
  <c r="L65" i="5" s="1"/>
  <c r="K78" i="5"/>
  <c r="K77" i="5" s="1"/>
  <c r="K66" i="5" s="1"/>
  <c r="J78" i="5"/>
  <c r="I78" i="5"/>
  <c r="I77" i="5" s="1"/>
  <c r="J77" i="5"/>
  <c r="L73" i="5"/>
  <c r="K73" i="5"/>
  <c r="J73" i="5"/>
  <c r="I73" i="5"/>
  <c r="L72" i="5"/>
  <c r="K72" i="5"/>
  <c r="J72" i="5"/>
  <c r="I72" i="5"/>
  <c r="L68" i="5"/>
  <c r="K68" i="5"/>
  <c r="J68" i="5"/>
  <c r="J67" i="5" s="1"/>
  <c r="J66" i="5" s="1"/>
  <c r="I68" i="5"/>
  <c r="I67" i="5" s="1"/>
  <c r="I66" i="5" s="1"/>
  <c r="I65" i="5" s="1"/>
  <c r="L67" i="5"/>
  <c r="K67" i="5"/>
  <c r="L49" i="5"/>
  <c r="K49" i="5"/>
  <c r="K48" i="5" s="1"/>
  <c r="K47" i="5" s="1"/>
  <c r="K46" i="5" s="1"/>
  <c r="J49" i="5"/>
  <c r="I49" i="5"/>
  <c r="L48" i="5"/>
  <c r="L47" i="5" s="1"/>
  <c r="L46" i="5" s="1"/>
  <c r="J48" i="5"/>
  <c r="I48" i="5"/>
  <c r="I47" i="5" s="1"/>
  <c r="I46" i="5" s="1"/>
  <c r="J47" i="5"/>
  <c r="J46" i="5" s="1"/>
  <c r="L44" i="5"/>
  <c r="L43" i="5" s="1"/>
  <c r="L42" i="5" s="1"/>
  <c r="K44" i="5"/>
  <c r="K43" i="5" s="1"/>
  <c r="K42" i="5" s="1"/>
  <c r="J44" i="5"/>
  <c r="I44" i="5"/>
  <c r="I43" i="5" s="1"/>
  <c r="I42" i="5" s="1"/>
  <c r="J43" i="5"/>
  <c r="J42" i="5" s="1"/>
  <c r="L40" i="5"/>
  <c r="K40" i="5"/>
  <c r="J40" i="5"/>
  <c r="I40" i="5"/>
  <c r="L38" i="5"/>
  <c r="K38" i="5"/>
  <c r="J38" i="5"/>
  <c r="J37" i="5" s="1"/>
  <c r="J36" i="5" s="1"/>
  <c r="I38" i="5"/>
  <c r="I37" i="5" s="1"/>
  <c r="I36" i="5" s="1"/>
  <c r="I35" i="5" s="1"/>
  <c r="L37" i="5"/>
  <c r="K37" i="5"/>
  <c r="K36" i="5" s="1"/>
  <c r="L36" i="5"/>
  <c r="L365" i="9"/>
  <c r="K365" i="9"/>
  <c r="J365" i="9"/>
  <c r="I365" i="9"/>
  <c r="L364" i="9"/>
  <c r="K364" i="9"/>
  <c r="J364" i="9"/>
  <c r="I364" i="9"/>
  <c r="L362" i="9"/>
  <c r="K362" i="9"/>
  <c r="J362" i="9"/>
  <c r="I362" i="9"/>
  <c r="L361" i="9"/>
  <c r="K361" i="9"/>
  <c r="J361" i="9"/>
  <c r="I361" i="9"/>
  <c r="L359" i="9"/>
  <c r="L358" i="9" s="1"/>
  <c r="K359" i="9"/>
  <c r="K358" i="9" s="1"/>
  <c r="J359" i="9"/>
  <c r="J358" i="9" s="1"/>
  <c r="I359" i="9"/>
  <c r="I358" i="9" s="1"/>
  <c r="L355" i="9"/>
  <c r="K355" i="9"/>
  <c r="J355" i="9"/>
  <c r="I355" i="9"/>
  <c r="L354" i="9"/>
  <c r="K354" i="9"/>
  <c r="J354" i="9"/>
  <c r="I354" i="9"/>
  <c r="L351" i="9"/>
  <c r="L350" i="9" s="1"/>
  <c r="K351" i="9"/>
  <c r="J351" i="9"/>
  <c r="I351" i="9"/>
  <c r="K350" i="9"/>
  <c r="J350" i="9"/>
  <c r="I350" i="9"/>
  <c r="L347" i="9"/>
  <c r="L346" i="9" s="1"/>
  <c r="K347" i="9"/>
  <c r="K346" i="9" s="1"/>
  <c r="J347" i="9"/>
  <c r="J346" i="9" s="1"/>
  <c r="I347" i="9"/>
  <c r="I346" i="9" s="1"/>
  <c r="L343" i="9"/>
  <c r="K343" i="9"/>
  <c r="J343" i="9"/>
  <c r="I343" i="9"/>
  <c r="L340" i="9"/>
  <c r="K340" i="9"/>
  <c r="J340" i="9"/>
  <c r="I340" i="9"/>
  <c r="L338" i="9"/>
  <c r="L337" i="9" s="1"/>
  <c r="L336" i="9" s="1"/>
  <c r="K338" i="9"/>
  <c r="K337" i="9" s="1"/>
  <c r="K336" i="9" s="1"/>
  <c r="J338" i="9"/>
  <c r="I338" i="9"/>
  <c r="J337" i="9"/>
  <c r="I337" i="9"/>
  <c r="L333" i="9"/>
  <c r="L332" i="9" s="1"/>
  <c r="K333" i="9"/>
  <c r="K332" i="9" s="1"/>
  <c r="J333" i="9"/>
  <c r="I333" i="9"/>
  <c r="J332" i="9"/>
  <c r="I332" i="9"/>
  <c r="L330" i="9"/>
  <c r="L329" i="9" s="1"/>
  <c r="K330" i="9"/>
  <c r="K329" i="9" s="1"/>
  <c r="J330" i="9"/>
  <c r="J329" i="9" s="1"/>
  <c r="I330" i="9"/>
  <c r="I329" i="9" s="1"/>
  <c r="L327" i="9"/>
  <c r="K327" i="9"/>
  <c r="J327" i="9"/>
  <c r="I327" i="9"/>
  <c r="L326" i="9"/>
  <c r="K326" i="9"/>
  <c r="J326" i="9"/>
  <c r="I326" i="9"/>
  <c r="L323" i="9"/>
  <c r="L322" i="9" s="1"/>
  <c r="K323" i="9"/>
  <c r="K322" i="9" s="1"/>
  <c r="J323" i="9"/>
  <c r="I323" i="9"/>
  <c r="J322" i="9"/>
  <c r="I322" i="9"/>
  <c r="L319" i="9"/>
  <c r="L318" i="9" s="1"/>
  <c r="K319" i="9"/>
  <c r="K318" i="9" s="1"/>
  <c r="J319" i="9"/>
  <c r="J318" i="9" s="1"/>
  <c r="I319" i="9"/>
  <c r="I318" i="9" s="1"/>
  <c r="L315" i="9"/>
  <c r="K315" i="9"/>
  <c r="J315" i="9"/>
  <c r="I315" i="9"/>
  <c r="L314" i="9"/>
  <c r="K314" i="9"/>
  <c r="J314" i="9"/>
  <c r="I314" i="9"/>
  <c r="L311" i="9"/>
  <c r="K311" i="9"/>
  <c r="J311" i="9"/>
  <c r="I311" i="9"/>
  <c r="L308" i="9"/>
  <c r="K308" i="9"/>
  <c r="J308" i="9"/>
  <c r="I308" i="9"/>
  <c r="L306" i="9"/>
  <c r="L305" i="9" s="1"/>
  <c r="K306" i="9"/>
  <c r="K305" i="9" s="1"/>
  <c r="J306" i="9"/>
  <c r="J305" i="9" s="1"/>
  <c r="I306" i="9"/>
  <c r="I305" i="9" s="1"/>
  <c r="L300" i="9"/>
  <c r="L299" i="9" s="1"/>
  <c r="K300" i="9"/>
  <c r="K299" i="9" s="1"/>
  <c r="J300" i="9"/>
  <c r="I300" i="9"/>
  <c r="J299" i="9"/>
  <c r="I299" i="9"/>
  <c r="L297" i="9"/>
  <c r="L296" i="9" s="1"/>
  <c r="K297" i="9"/>
  <c r="K296" i="9" s="1"/>
  <c r="J297" i="9"/>
  <c r="J296" i="9" s="1"/>
  <c r="I297" i="9"/>
  <c r="I296" i="9" s="1"/>
  <c r="L294" i="9"/>
  <c r="K294" i="9"/>
  <c r="J294" i="9"/>
  <c r="I294" i="9"/>
  <c r="L293" i="9"/>
  <c r="K293" i="9"/>
  <c r="J293" i="9"/>
  <c r="I293" i="9"/>
  <c r="L290" i="9"/>
  <c r="L289" i="9" s="1"/>
  <c r="K290" i="9"/>
  <c r="K289" i="9" s="1"/>
  <c r="J290" i="9"/>
  <c r="I290" i="9"/>
  <c r="J289" i="9"/>
  <c r="I289" i="9"/>
  <c r="L286" i="9"/>
  <c r="L285" i="9" s="1"/>
  <c r="K286" i="9"/>
  <c r="K285" i="9" s="1"/>
  <c r="J286" i="9"/>
  <c r="J285" i="9" s="1"/>
  <c r="I286" i="9"/>
  <c r="I285" i="9" s="1"/>
  <c r="L282" i="9"/>
  <c r="K282" i="9"/>
  <c r="J282" i="9"/>
  <c r="I282" i="9"/>
  <c r="L281" i="9"/>
  <c r="K281" i="9"/>
  <c r="J281" i="9"/>
  <c r="I281" i="9"/>
  <c r="L278" i="9"/>
  <c r="K278" i="9"/>
  <c r="J278" i="9"/>
  <c r="I278" i="9"/>
  <c r="L275" i="9"/>
  <c r="K275" i="9"/>
  <c r="J275" i="9"/>
  <c r="I275" i="9"/>
  <c r="L273" i="9"/>
  <c r="L272" i="9" s="1"/>
  <c r="K273" i="9"/>
  <c r="K272" i="9" s="1"/>
  <c r="J273" i="9"/>
  <c r="J272" i="9" s="1"/>
  <c r="I273" i="9"/>
  <c r="I272" i="9" s="1"/>
  <c r="L268" i="9"/>
  <c r="L267" i="9" s="1"/>
  <c r="K268" i="9"/>
  <c r="K267" i="9" s="1"/>
  <c r="J268" i="9"/>
  <c r="J267" i="9" s="1"/>
  <c r="I268" i="9"/>
  <c r="I267" i="9" s="1"/>
  <c r="L265" i="9"/>
  <c r="K265" i="9"/>
  <c r="J265" i="9"/>
  <c r="I265" i="9"/>
  <c r="L264" i="9"/>
  <c r="K264" i="9"/>
  <c r="J264" i="9"/>
  <c r="I264" i="9"/>
  <c r="L262" i="9"/>
  <c r="K262" i="9"/>
  <c r="J262" i="9"/>
  <c r="I262" i="9"/>
  <c r="L261" i="9"/>
  <c r="K261" i="9"/>
  <c r="J261" i="9"/>
  <c r="I261" i="9"/>
  <c r="L258" i="9"/>
  <c r="L257" i="9" s="1"/>
  <c r="K258" i="9"/>
  <c r="K257" i="9" s="1"/>
  <c r="J258" i="9"/>
  <c r="J257" i="9" s="1"/>
  <c r="I258" i="9"/>
  <c r="I257" i="9" s="1"/>
  <c r="L254" i="9"/>
  <c r="K254" i="9"/>
  <c r="J254" i="9"/>
  <c r="I254" i="9"/>
  <c r="L253" i="9"/>
  <c r="K253" i="9"/>
  <c r="J253" i="9"/>
  <c r="I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3" i="9"/>
  <c r="K243" i="9"/>
  <c r="J243" i="9"/>
  <c r="I243" i="9"/>
  <c r="L241" i="9"/>
  <c r="K241" i="9"/>
  <c r="J241" i="9"/>
  <c r="I241" i="9"/>
  <c r="L240" i="9"/>
  <c r="L239" i="9" s="1"/>
  <c r="K240" i="9"/>
  <c r="K239" i="9" s="1"/>
  <c r="J240" i="9"/>
  <c r="J239" i="9" s="1"/>
  <c r="I240" i="9"/>
  <c r="I239" i="9" s="1"/>
  <c r="L234" i="9"/>
  <c r="L233" i="9" s="1"/>
  <c r="L232" i="9" s="1"/>
  <c r="K234" i="9"/>
  <c r="K233" i="9" s="1"/>
  <c r="K232" i="9" s="1"/>
  <c r="J234" i="9"/>
  <c r="J233" i="9" s="1"/>
  <c r="J232" i="9" s="1"/>
  <c r="I234" i="9"/>
  <c r="I233" i="9" s="1"/>
  <c r="I232" i="9" s="1"/>
  <c r="L230" i="9"/>
  <c r="L229" i="9" s="1"/>
  <c r="L228" i="9" s="1"/>
  <c r="K230" i="9"/>
  <c r="K229" i="9" s="1"/>
  <c r="K228" i="9" s="1"/>
  <c r="J230" i="9"/>
  <c r="J229" i="9" s="1"/>
  <c r="J228" i="9" s="1"/>
  <c r="I230" i="9"/>
  <c r="I229" i="9" s="1"/>
  <c r="I228" i="9" s="1"/>
  <c r="L221" i="9"/>
  <c r="L220" i="9" s="1"/>
  <c r="K221" i="9"/>
  <c r="K220" i="9" s="1"/>
  <c r="J221" i="9"/>
  <c r="J220" i="9" s="1"/>
  <c r="I221" i="9"/>
  <c r="I220" i="9" s="1"/>
  <c r="L218" i="9"/>
  <c r="K218" i="9"/>
  <c r="J218" i="9"/>
  <c r="I218" i="9"/>
  <c r="L217" i="9"/>
  <c r="K217" i="9"/>
  <c r="J217" i="9"/>
  <c r="I217" i="9"/>
  <c r="L211" i="9"/>
  <c r="K211" i="9"/>
  <c r="J211" i="9"/>
  <c r="I211" i="9"/>
  <c r="L210" i="9"/>
  <c r="L209" i="9" s="1"/>
  <c r="K210" i="9"/>
  <c r="K209" i="9" s="1"/>
  <c r="J210" i="9"/>
  <c r="J209" i="9" s="1"/>
  <c r="I210" i="9"/>
  <c r="I209" i="9" s="1"/>
  <c r="L207" i="9"/>
  <c r="K207" i="9"/>
  <c r="J207" i="9"/>
  <c r="I207" i="9"/>
  <c r="L206" i="9"/>
  <c r="K206" i="9"/>
  <c r="J206" i="9"/>
  <c r="I206" i="9"/>
  <c r="L202" i="9"/>
  <c r="K202" i="9"/>
  <c r="J202" i="9"/>
  <c r="I202" i="9"/>
  <c r="L201" i="9"/>
  <c r="K201" i="9"/>
  <c r="J201" i="9"/>
  <c r="I201" i="9"/>
  <c r="L196" i="9"/>
  <c r="L195" i="9" s="1"/>
  <c r="L186" i="9" s="1"/>
  <c r="K196" i="9"/>
  <c r="K195" i="9" s="1"/>
  <c r="K186" i="9" s="1"/>
  <c r="J196" i="9"/>
  <c r="J195" i="9" s="1"/>
  <c r="J186" i="9" s="1"/>
  <c r="I196" i="9"/>
  <c r="I195" i="9" s="1"/>
  <c r="I186" i="9" s="1"/>
  <c r="L191" i="9"/>
  <c r="K191" i="9"/>
  <c r="J191" i="9"/>
  <c r="I191" i="9"/>
  <c r="L190" i="9"/>
  <c r="K190" i="9"/>
  <c r="J190" i="9"/>
  <c r="I190" i="9"/>
  <c r="L188" i="9"/>
  <c r="K188" i="9"/>
  <c r="J188" i="9"/>
  <c r="I188" i="9"/>
  <c r="L187" i="9"/>
  <c r="K187" i="9"/>
  <c r="J187" i="9"/>
  <c r="I187" i="9"/>
  <c r="L180" i="9"/>
  <c r="L179" i="9" s="1"/>
  <c r="K180" i="9"/>
  <c r="K179" i="9" s="1"/>
  <c r="J180" i="9"/>
  <c r="J179" i="9" s="1"/>
  <c r="I180" i="9"/>
  <c r="I179" i="9" s="1"/>
  <c r="L175" i="9"/>
  <c r="K175" i="9"/>
  <c r="J175" i="9"/>
  <c r="I175" i="9"/>
  <c r="L174" i="9"/>
  <c r="K174" i="9"/>
  <c r="J174" i="9"/>
  <c r="I174" i="9"/>
  <c r="L171" i="9"/>
  <c r="K171" i="9"/>
  <c r="J171" i="9"/>
  <c r="I171" i="9"/>
  <c r="L170" i="9"/>
  <c r="L169" i="9" s="1"/>
  <c r="K170" i="9"/>
  <c r="K169" i="9" s="1"/>
  <c r="J170" i="9"/>
  <c r="J169" i="9" s="1"/>
  <c r="I170" i="9"/>
  <c r="I169" i="9" s="1"/>
  <c r="L166" i="9"/>
  <c r="L165" i="9" s="1"/>
  <c r="K166" i="9"/>
  <c r="K165" i="9" s="1"/>
  <c r="J166" i="9"/>
  <c r="J165" i="9" s="1"/>
  <c r="I166" i="9"/>
  <c r="I165" i="9" s="1"/>
  <c r="L161" i="9"/>
  <c r="K161" i="9"/>
  <c r="K160" i="9" s="1"/>
  <c r="K159" i="9" s="1"/>
  <c r="K158" i="9" s="1"/>
  <c r="J161" i="9"/>
  <c r="I161" i="9"/>
  <c r="L160" i="9"/>
  <c r="L159" i="9" s="1"/>
  <c r="L158" i="9" s="1"/>
  <c r="J160" i="9"/>
  <c r="J159" i="9" s="1"/>
  <c r="J158" i="9" s="1"/>
  <c r="I160" i="9"/>
  <c r="I159" i="9" s="1"/>
  <c r="I158" i="9" s="1"/>
  <c r="L155" i="9"/>
  <c r="L154" i="9" s="1"/>
  <c r="L153" i="9" s="1"/>
  <c r="K155" i="9"/>
  <c r="K154" i="9" s="1"/>
  <c r="K153" i="9" s="1"/>
  <c r="J155" i="9"/>
  <c r="J154" i="9" s="1"/>
  <c r="J153" i="9" s="1"/>
  <c r="I155" i="9"/>
  <c r="I154" i="9" s="1"/>
  <c r="I153" i="9" s="1"/>
  <c r="L151" i="9"/>
  <c r="L150" i="9" s="1"/>
  <c r="K151" i="9"/>
  <c r="K150" i="9" s="1"/>
  <c r="J151" i="9"/>
  <c r="J150" i="9" s="1"/>
  <c r="I151" i="9"/>
  <c r="I150" i="9" s="1"/>
  <c r="L147" i="9"/>
  <c r="K147" i="9"/>
  <c r="K146" i="9" s="1"/>
  <c r="K145" i="9" s="1"/>
  <c r="J147" i="9"/>
  <c r="I147" i="9"/>
  <c r="L146" i="9"/>
  <c r="L145" i="9" s="1"/>
  <c r="J146" i="9"/>
  <c r="J145" i="9" s="1"/>
  <c r="I146" i="9"/>
  <c r="I145" i="9" s="1"/>
  <c r="L142" i="9"/>
  <c r="K142" i="9"/>
  <c r="K141" i="9" s="1"/>
  <c r="K140" i="9" s="1"/>
  <c r="J142" i="9"/>
  <c r="I142" i="9"/>
  <c r="L141" i="9"/>
  <c r="L140" i="9" s="1"/>
  <c r="J141" i="9"/>
  <c r="J140" i="9" s="1"/>
  <c r="J139" i="9" s="1"/>
  <c r="I141" i="9"/>
  <c r="I140" i="9" s="1"/>
  <c r="I139" i="9" s="1"/>
  <c r="L137" i="9"/>
  <c r="L136" i="9" s="1"/>
  <c r="L135" i="9" s="1"/>
  <c r="K137" i="9"/>
  <c r="K136" i="9" s="1"/>
  <c r="K135" i="9" s="1"/>
  <c r="J137" i="9"/>
  <c r="J136" i="9" s="1"/>
  <c r="J135" i="9" s="1"/>
  <c r="I137" i="9"/>
  <c r="I136" i="9" s="1"/>
  <c r="I135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I131" i="9" s="1"/>
  <c r="L129" i="9"/>
  <c r="L128" i="9" s="1"/>
  <c r="L127" i="9" s="1"/>
  <c r="K129" i="9"/>
  <c r="K128" i="9" s="1"/>
  <c r="K127" i="9" s="1"/>
  <c r="J129" i="9"/>
  <c r="J128" i="9" s="1"/>
  <c r="J127" i="9" s="1"/>
  <c r="I129" i="9"/>
  <c r="I128" i="9" s="1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6" i="9"/>
  <c r="L115" i="9" s="1"/>
  <c r="L114" i="9" s="1"/>
  <c r="K116" i="9"/>
  <c r="K115" i="9" s="1"/>
  <c r="K114" i="9" s="1"/>
  <c r="J116" i="9"/>
  <c r="J115" i="9" s="1"/>
  <c r="J114" i="9" s="1"/>
  <c r="I116" i="9"/>
  <c r="I115" i="9" s="1"/>
  <c r="I114" i="9" s="1"/>
  <c r="I113" i="9" s="1"/>
  <c r="L110" i="9"/>
  <c r="K110" i="9"/>
  <c r="J110" i="9"/>
  <c r="I110" i="9"/>
  <c r="L109" i="9"/>
  <c r="K109" i="9"/>
  <c r="J109" i="9"/>
  <c r="I109" i="9"/>
  <c r="L106" i="9"/>
  <c r="L105" i="9" s="1"/>
  <c r="L104" i="9" s="1"/>
  <c r="K106" i="9"/>
  <c r="K105" i="9" s="1"/>
  <c r="K104" i="9" s="1"/>
  <c r="J106" i="9"/>
  <c r="J105" i="9" s="1"/>
  <c r="J104" i="9" s="1"/>
  <c r="I106" i="9"/>
  <c r="I105" i="9" s="1"/>
  <c r="I104" i="9" s="1"/>
  <c r="L101" i="9"/>
  <c r="L100" i="9" s="1"/>
  <c r="L99" i="9" s="1"/>
  <c r="K101" i="9"/>
  <c r="K100" i="9" s="1"/>
  <c r="K99" i="9" s="1"/>
  <c r="J101" i="9"/>
  <c r="J100" i="9" s="1"/>
  <c r="J99" i="9" s="1"/>
  <c r="I101" i="9"/>
  <c r="I100" i="9" s="1"/>
  <c r="I99" i="9" s="1"/>
  <c r="L96" i="9"/>
  <c r="L95" i="9" s="1"/>
  <c r="L94" i="9" s="1"/>
  <c r="K96" i="9"/>
  <c r="K95" i="9" s="1"/>
  <c r="K94" i="9" s="1"/>
  <c r="J96" i="9"/>
  <c r="J95" i="9" s="1"/>
  <c r="J94" i="9" s="1"/>
  <c r="I96" i="9"/>
  <c r="I95" i="9" s="1"/>
  <c r="I94" i="9" s="1"/>
  <c r="L89" i="9"/>
  <c r="K89" i="9"/>
  <c r="J89" i="9"/>
  <c r="I89" i="9"/>
  <c r="L88" i="9"/>
  <c r="K88" i="9"/>
  <c r="J88" i="9"/>
  <c r="I88" i="9"/>
  <c r="L87" i="9"/>
  <c r="L86" i="9" s="1"/>
  <c r="K87" i="9"/>
  <c r="K86" i="9" s="1"/>
  <c r="J87" i="9"/>
  <c r="J86" i="9" s="1"/>
  <c r="I87" i="9"/>
  <c r="I86" i="9" s="1"/>
  <c r="L84" i="9"/>
  <c r="K84" i="9"/>
  <c r="K83" i="9" s="1"/>
  <c r="K82" i="9" s="1"/>
  <c r="J84" i="9"/>
  <c r="I84" i="9"/>
  <c r="L83" i="9"/>
  <c r="L82" i="9" s="1"/>
  <c r="J83" i="9"/>
  <c r="J82" i="9" s="1"/>
  <c r="I83" i="9"/>
  <c r="I82" i="9" s="1"/>
  <c r="L78" i="9"/>
  <c r="K78" i="9"/>
  <c r="K77" i="9" s="1"/>
  <c r="J78" i="9"/>
  <c r="I78" i="9"/>
  <c r="L77" i="9"/>
  <c r="J77" i="9"/>
  <c r="I77" i="9"/>
  <c r="L73" i="9"/>
  <c r="K73" i="9"/>
  <c r="J73" i="9"/>
  <c r="I73" i="9"/>
  <c r="L72" i="9"/>
  <c r="K72" i="9"/>
  <c r="J72" i="9"/>
  <c r="I72" i="9"/>
  <c r="L68" i="9"/>
  <c r="L67" i="9" s="1"/>
  <c r="L66" i="9" s="1"/>
  <c r="K68" i="9"/>
  <c r="K67" i="9" s="1"/>
  <c r="K66" i="9" s="1"/>
  <c r="J68" i="9"/>
  <c r="J67" i="9" s="1"/>
  <c r="J66" i="9" s="1"/>
  <c r="I68" i="9"/>
  <c r="I67" i="9" s="1"/>
  <c r="I66" i="9" s="1"/>
  <c r="I65" i="9" s="1"/>
  <c r="L49" i="9"/>
  <c r="K49" i="9"/>
  <c r="J49" i="9"/>
  <c r="I49" i="9"/>
  <c r="L48" i="9"/>
  <c r="K48" i="9"/>
  <c r="K47" i="9" s="1"/>
  <c r="K46" i="9" s="1"/>
  <c r="J48" i="9"/>
  <c r="I48" i="9"/>
  <c r="L47" i="9"/>
  <c r="L46" i="9" s="1"/>
  <c r="J47" i="9"/>
  <c r="J46" i="9" s="1"/>
  <c r="I47" i="9"/>
  <c r="I46" i="9" s="1"/>
  <c r="L44" i="9"/>
  <c r="K44" i="9"/>
  <c r="K43" i="9" s="1"/>
  <c r="K42" i="9" s="1"/>
  <c r="J44" i="9"/>
  <c r="I44" i="9"/>
  <c r="L43" i="9"/>
  <c r="L42" i="9" s="1"/>
  <c r="J43" i="9"/>
  <c r="J42" i="9" s="1"/>
  <c r="I43" i="9"/>
  <c r="I42" i="9" s="1"/>
  <c r="L40" i="9"/>
  <c r="K40" i="9"/>
  <c r="J40" i="9"/>
  <c r="I40" i="9"/>
  <c r="L38" i="9"/>
  <c r="L37" i="9" s="1"/>
  <c r="L36" i="9" s="1"/>
  <c r="K38" i="9"/>
  <c r="K37" i="9" s="1"/>
  <c r="K36" i="9" s="1"/>
  <c r="K35" i="9" s="1"/>
  <c r="J38" i="9"/>
  <c r="J37" i="9" s="1"/>
  <c r="J36" i="9" s="1"/>
  <c r="J35" i="9" s="1"/>
  <c r="I38" i="9"/>
  <c r="I37" i="9" s="1"/>
  <c r="I36" i="9" s="1"/>
  <c r="I35" i="9" s="1"/>
  <c r="L365" i="32"/>
  <c r="K365" i="32"/>
  <c r="J365" i="32"/>
  <c r="I365" i="32"/>
  <c r="L364" i="32"/>
  <c r="K364" i="32"/>
  <c r="J364" i="32"/>
  <c r="I364" i="32"/>
  <c r="L362" i="32"/>
  <c r="K362" i="32"/>
  <c r="J362" i="32"/>
  <c r="I362" i="32"/>
  <c r="L361" i="32"/>
  <c r="K361" i="32"/>
  <c r="J361" i="32"/>
  <c r="I361" i="32"/>
  <c r="L359" i="32"/>
  <c r="L358" i="32" s="1"/>
  <c r="K359" i="32"/>
  <c r="K358" i="32" s="1"/>
  <c r="J359" i="32"/>
  <c r="J358" i="32" s="1"/>
  <c r="I359" i="32"/>
  <c r="I358" i="32" s="1"/>
  <c r="L355" i="32"/>
  <c r="K355" i="32"/>
  <c r="J355" i="32"/>
  <c r="I355" i="32"/>
  <c r="L354" i="32"/>
  <c r="K354" i="32"/>
  <c r="J354" i="32"/>
  <c r="I354" i="32"/>
  <c r="L351" i="32"/>
  <c r="K351" i="32"/>
  <c r="J351" i="32"/>
  <c r="I351" i="32"/>
  <c r="L350" i="32"/>
  <c r="K350" i="32"/>
  <c r="J350" i="32"/>
  <c r="I350" i="32"/>
  <c r="L347" i="32"/>
  <c r="L346" i="32" s="1"/>
  <c r="K347" i="32"/>
  <c r="K346" i="32" s="1"/>
  <c r="J347" i="32"/>
  <c r="J346" i="32" s="1"/>
  <c r="I347" i="32"/>
  <c r="I346" i="32" s="1"/>
  <c r="L343" i="32"/>
  <c r="K343" i="32"/>
  <c r="J343" i="32"/>
  <c r="I343" i="32"/>
  <c r="L340" i="32"/>
  <c r="K340" i="32"/>
  <c r="J340" i="32"/>
  <c r="I340" i="32"/>
  <c r="L338" i="32"/>
  <c r="L337" i="32" s="1"/>
  <c r="K338" i="32"/>
  <c r="K337" i="32" s="1"/>
  <c r="K336" i="32" s="1"/>
  <c r="J338" i="32"/>
  <c r="I338" i="32"/>
  <c r="J337" i="32"/>
  <c r="I337" i="32"/>
  <c r="L333" i="32"/>
  <c r="L332" i="32" s="1"/>
  <c r="K333" i="32"/>
  <c r="K332" i="32" s="1"/>
  <c r="J333" i="32"/>
  <c r="I333" i="32"/>
  <c r="J332" i="32"/>
  <c r="I332" i="32"/>
  <c r="L330" i="32"/>
  <c r="L329" i="32" s="1"/>
  <c r="K330" i="32"/>
  <c r="K329" i="32" s="1"/>
  <c r="J330" i="32"/>
  <c r="J329" i="32" s="1"/>
  <c r="I330" i="32"/>
  <c r="I329" i="32" s="1"/>
  <c r="L327" i="32"/>
  <c r="K327" i="32"/>
  <c r="J327" i="32"/>
  <c r="I327" i="32"/>
  <c r="L326" i="32"/>
  <c r="K326" i="32"/>
  <c r="J326" i="32"/>
  <c r="I326" i="32"/>
  <c r="L323" i="32"/>
  <c r="L322" i="32" s="1"/>
  <c r="K323" i="32"/>
  <c r="K322" i="32" s="1"/>
  <c r="J323" i="32"/>
  <c r="I323" i="32"/>
  <c r="J322" i="32"/>
  <c r="I322" i="32"/>
  <c r="L319" i="32"/>
  <c r="L318" i="32" s="1"/>
  <c r="K319" i="32"/>
  <c r="K318" i="32" s="1"/>
  <c r="J319" i="32"/>
  <c r="J318" i="32" s="1"/>
  <c r="I319" i="32"/>
  <c r="I318" i="32" s="1"/>
  <c r="L315" i="32"/>
  <c r="K315" i="32"/>
  <c r="J315" i="32"/>
  <c r="I315" i="32"/>
  <c r="L314" i="32"/>
  <c r="K314" i="32"/>
  <c r="J314" i="32"/>
  <c r="I314" i="32"/>
  <c r="L311" i="32"/>
  <c r="K311" i="32"/>
  <c r="J311" i="32"/>
  <c r="I311" i="32"/>
  <c r="L308" i="32"/>
  <c r="K308" i="32"/>
  <c r="J308" i="32"/>
  <c r="I308" i="32"/>
  <c r="L306" i="32"/>
  <c r="L305" i="32" s="1"/>
  <c r="L304" i="32" s="1"/>
  <c r="K306" i="32"/>
  <c r="K305" i="32" s="1"/>
  <c r="J306" i="32"/>
  <c r="J305" i="32" s="1"/>
  <c r="J304" i="32" s="1"/>
  <c r="I306" i="32"/>
  <c r="I305" i="32" s="1"/>
  <c r="L300" i="32"/>
  <c r="L299" i="32" s="1"/>
  <c r="K300" i="32"/>
  <c r="K299" i="32" s="1"/>
  <c r="J300" i="32"/>
  <c r="I300" i="32"/>
  <c r="J299" i="32"/>
  <c r="I299" i="32"/>
  <c r="L297" i="32"/>
  <c r="L296" i="32" s="1"/>
  <c r="K297" i="32"/>
  <c r="K296" i="32" s="1"/>
  <c r="J297" i="32"/>
  <c r="J296" i="32" s="1"/>
  <c r="I297" i="32"/>
  <c r="I296" i="32" s="1"/>
  <c r="L294" i="32"/>
  <c r="K294" i="32"/>
  <c r="J294" i="32"/>
  <c r="I294" i="32"/>
  <c r="L293" i="32"/>
  <c r="K293" i="32"/>
  <c r="J293" i="32"/>
  <c r="I293" i="32"/>
  <c r="L290" i="32"/>
  <c r="L289" i="32" s="1"/>
  <c r="K290" i="32"/>
  <c r="K289" i="32" s="1"/>
  <c r="J290" i="32"/>
  <c r="I290" i="32"/>
  <c r="J289" i="32"/>
  <c r="I289" i="32"/>
  <c r="L286" i="32"/>
  <c r="L285" i="32" s="1"/>
  <c r="K286" i="32"/>
  <c r="K285" i="32" s="1"/>
  <c r="J286" i="32"/>
  <c r="J285" i="32" s="1"/>
  <c r="I286" i="32"/>
  <c r="I285" i="32" s="1"/>
  <c r="L282" i="32"/>
  <c r="K282" i="32"/>
  <c r="J282" i="32"/>
  <c r="I282" i="32"/>
  <c r="L281" i="32"/>
  <c r="K281" i="32"/>
  <c r="J281" i="32"/>
  <c r="I281" i="32"/>
  <c r="L278" i="32"/>
  <c r="K278" i="32"/>
  <c r="J278" i="32"/>
  <c r="I278" i="32"/>
  <c r="L275" i="32"/>
  <c r="K275" i="32"/>
  <c r="J275" i="32"/>
  <c r="I275" i="32"/>
  <c r="L273" i="32"/>
  <c r="L272" i="32" s="1"/>
  <c r="L271" i="32" s="1"/>
  <c r="K273" i="32"/>
  <c r="K272" i="32" s="1"/>
  <c r="J273" i="32"/>
  <c r="J272" i="32" s="1"/>
  <c r="J271" i="32" s="1"/>
  <c r="I273" i="32"/>
  <c r="I272" i="32" s="1"/>
  <c r="L268" i="32"/>
  <c r="L267" i="32" s="1"/>
  <c r="K268" i="32"/>
  <c r="K267" i="32" s="1"/>
  <c r="J268" i="32"/>
  <c r="J267" i="32" s="1"/>
  <c r="I268" i="32"/>
  <c r="I267" i="32" s="1"/>
  <c r="L265" i="32"/>
  <c r="K265" i="32"/>
  <c r="J265" i="32"/>
  <c r="I265" i="32"/>
  <c r="L264" i="32"/>
  <c r="K264" i="32"/>
  <c r="J264" i="32"/>
  <c r="I264" i="32"/>
  <c r="L262" i="32"/>
  <c r="L261" i="32" s="1"/>
  <c r="K262" i="32"/>
  <c r="K261" i="32" s="1"/>
  <c r="J262" i="32"/>
  <c r="I262" i="32"/>
  <c r="J261" i="32"/>
  <c r="I261" i="32"/>
  <c r="L258" i="32"/>
  <c r="L257" i="32" s="1"/>
  <c r="K258" i="32"/>
  <c r="K257" i="32" s="1"/>
  <c r="J258" i="32"/>
  <c r="J257" i="32" s="1"/>
  <c r="I258" i="32"/>
  <c r="I257" i="32" s="1"/>
  <c r="L254" i="32"/>
  <c r="K254" i="32"/>
  <c r="J254" i="32"/>
  <c r="I254" i="32"/>
  <c r="L253" i="32"/>
  <c r="K253" i="32"/>
  <c r="J253" i="32"/>
  <c r="I253" i="32"/>
  <c r="L250" i="32"/>
  <c r="L249" i="32" s="1"/>
  <c r="K250" i="32"/>
  <c r="J250" i="32"/>
  <c r="I250" i="32"/>
  <c r="K249" i="32"/>
  <c r="J249" i="32"/>
  <c r="I249" i="32"/>
  <c r="L246" i="32"/>
  <c r="K246" i="32"/>
  <c r="J246" i="32"/>
  <c r="I246" i="32"/>
  <c r="L243" i="32"/>
  <c r="K243" i="32"/>
  <c r="J243" i="32"/>
  <c r="I243" i="32"/>
  <c r="L241" i="32"/>
  <c r="K241" i="32"/>
  <c r="J241" i="32"/>
  <c r="I241" i="32"/>
  <c r="L240" i="32"/>
  <c r="L239" i="32" s="1"/>
  <c r="L238" i="32" s="1"/>
  <c r="K240" i="32"/>
  <c r="J240" i="32"/>
  <c r="J239" i="32" s="1"/>
  <c r="J238" i="32" s="1"/>
  <c r="I240" i="32"/>
  <c r="I239" i="32" s="1"/>
  <c r="L234" i="32"/>
  <c r="L233" i="32" s="1"/>
  <c r="L232" i="32" s="1"/>
  <c r="K234" i="32"/>
  <c r="K233" i="32" s="1"/>
  <c r="K232" i="32" s="1"/>
  <c r="J234" i="32"/>
  <c r="J233" i="32" s="1"/>
  <c r="J232" i="32" s="1"/>
  <c r="I234" i="32"/>
  <c r="I233" i="32" s="1"/>
  <c r="I232" i="32" s="1"/>
  <c r="L230" i="32"/>
  <c r="L229" i="32" s="1"/>
  <c r="L228" i="32" s="1"/>
  <c r="K230" i="32"/>
  <c r="K229" i="32" s="1"/>
  <c r="K228" i="32" s="1"/>
  <c r="J230" i="32"/>
  <c r="J229" i="32" s="1"/>
  <c r="J228" i="32" s="1"/>
  <c r="I230" i="32"/>
  <c r="I229" i="32" s="1"/>
  <c r="I228" i="32" s="1"/>
  <c r="L221" i="32"/>
  <c r="L220" i="32" s="1"/>
  <c r="K221" i="32"/>
  <c r="K220" i="32" s="1"/>
  <c r="J221" i="32"/>
  <c r="J220" i="32" s="1"/>
  <c r="I221" i="32"/>
  <c r="I220" i="32" s="1"/>
  <c r="L218" i="32"/>
  <c r="K218" i="32"/>
  <c r="J218" i="32"/>
  <c r="I218" i="32"/>
  <c r="L217" i="32"/>
  <c r="K217" i="32"/>
  <c r="K216" i="32" s="1"/>
  <c r="J217" i="32"/>
  <c r="I217" i="32"/>
  <c r="L211" i="32"/>
  <c r="K211" i="32"/>
  <c r="J211" i="32"/>
  <c r="I211" i="32"/>
  <c r="L210" i="32"/>
  <c r="L209" i="32" s="1"/>
  <c r="K210" i="32"/>
  <c r="K209" i="32" s="1"/>
  <c r="J210" i="32"/>
  <c r="J209" i="32" s="1"/>
  <c r="I210" i="32"/>
  <c r="I209" i="32" s="1"/>
  <c r="L207" i="32"/>
  <c r="K207" i="32"/>
  <c r="J207" i="32"/>
  <c r="I207" i="32"/>
  <c r="L206" i="32"/>
  <c r="K206" i="32"/>
  <c r="J206" i="32"/>
  <c r="I206" i="32"/>
  <c r="L202" i="32"/>
  <c r="L201" i="32" s="1"/>
  <c r="K202" i="32"/>
  <c r="J202" i="32"/>
  <c r="I202" i="32"/>
  <c r="I201" i="32" s="1"/>
  <c r="K201" i="32"/>
  <c r="J201" i="32"/>
  <c r="L196" i="32"/>
  <c r="L195" i="32" s="1"/>
  <c r="K196" i="32"/>
  <c r="K195" i="32" s="1"/>
  <c r="K186" i="32" s="1"/>
  <c r="J196" i="32"/>
  <c r="J195" i="32" s="1"/>
  <c r="I196" i="32"/>
  <c r="I195" i="32" s="1"/>
  <c r="L191" i="32"/>
  <c r="K191" i="32"/>
  <c r="J191" i="32"/>
  <c r="I191" i="32"/>
  <c r="L190" i="32"/>
  <c r="K190" i="32"/>
  <c r="J190" i="32"/>
  <c r="I190" i="32"/>
  <c r="L188" i="32"/>
  <c r="L187" i="32" s="1"/>
  <c r="K188" i="32"/>
  <c r="J188" i="32"/>
  <c r="I188" i="32"/>
  <c r="I187" i="32" s="1"/>
  <c r="K187" i="32"/>
  <c r="J187" i="32"/>
  <c r="L180" i="32"/>
  <c r="L179" i="32" s="1"/>
  <c r="K180" i="32"/>
  <c r="K179" i="32" s="1"/>
  <c r="J180" i="32"/>
  <c r="J179" i="32" s="1"/>
  <c r="I180" i="32"/>
  <c r="I179" i="32" s="1"/>
  <c r="L175" i="32"/>
  <c r="K175" i="32"/>
  <c r="J175" i="32"/>
  <c r="I175" i="32"/>
  <c r="L174" i="32"/>
  <c r="K174" i="32"/>
  <c r="K173" i="32" s="1"/>
  <c r="J174" i="32"/>
  <c r="J173" i="32" s="1"/>
  <c r="I174" i="32"/>
  <c r="I173" i="32" s="1"/>
  <c r="L171" i="32"/>
  <c r="K171" i="32"/>
  <c r="J171" i="32"/>
  <c r="I171" i="32"/>
  <c r="L170" i="32"/>
  <c r="L169" i="32" s="1"/>
  <c r="K170" i="32"/>
  <c r="K169" i="32" s="1"/>
  <c r="K168" i="32" s="1"/>
  <c r="J170" i="32"/>
  <c r="J169" i="32" s="1"/>
  <c r="I170" i="32"/>
  <c r="I169" i="32" s="1"/>
  <c r="L166" i="32"/>
  <c r="L165" i="32" s="1"/>
  <c r="K166" i="32"/>
  <c r="K165" i="32" s="1"/>
  <c r="J166" i="32"/>
  <c r="J165" i="32" s="1"/>
  <c r="I166" i="32"/>
  <c r="I165" i="32" s="1"/>
  <c r="L161" i="32"/>
  <c r="K161" i="32"/>
  <c r="J161" i="32"/>
  <c r="I161" i="32"/>
  <c r="L160" i="32"/>
  <c r="K160" i="32"/>
  <c r="K159" i="32" s="1"/>
  <c r="K158" i="32" s="1"/>
  <c r="J160" i="32"/>
  <c r="I160" i="32"/>
  <c r="L155" i="32"/>
  <c r="L154" i="32" s="1"/>
  <c r="L153" i="32" s="1"/>
  <c r="K155" i="32"/>
  <c r="K154" i="32" s="1"/>
  <c r="K153" i="32" s="1"/>
  <c r="J155" i="32"/>
  <c r="J154" i="32" s="1"/>
  <c r="J153" i="32" s="1"/>
  <c r="I155" i="32"/>
  <c r="I154" i="32" s="1"/>
  <c r="I153" i="32" s="1"/>
  <c r="L151" i="32"/>
  <c r="L150" i="32" s="1"/>
  <c r="K151" i="32"/>
  <c r="K150" i="32" s="1"/>
  <c r="J151" i="32"/>
  <c r="J150" i="32" s="1"/>
  <c r="I151" i="32"/>
  <c r="I150" i="32" s="1"/>
  <c r="L147" i="32"/>
  <c r="K147" i="32"/>
  <c r="J147" i="32"/>
  <c r="I147" i="32"/>
  <c r="L146" i="32"/>
  <c r="L145" i="32" s="1"/>
  <c r="K146" i="32"/>
  <c r="K145" i="32" s="1"/>
  <c r="J146" i="32"/>
  <c r="J145" i="32" s="1"/>
  <c r="I146" i="32"/>
  <c r="I145" i="32" s="1"/>
  <c r="L142" i="32"/>
  <c r="K142" i="32"/>
  <c r="J142" i="32"/>
  <c r="I142" i="32"/>
  <c r="L141" i="32"/>
  <c r="L140" i="32" s="1"/>
  <c r="K141" i="32"/>
  <c r="K140" i="32" s="1"/>
  <c r="K139" i="32" s="1"/>
  <c r="J141" i="32"/>
  <c r="J140" i="32" s="1"/>
  <c r="I141" i="32"/>
  <c r="I140" i="32" s="1"/>
  <c r="L137" i="32"/>
  <c r="L136" i="32" s="1"/>
  <c r="L135" i="32" s="1"/>
  <c r="K137" i="32"/>
  <c r="K136" i="32" s="1"/>
  <c r="K135" i="32" s="1"/>
  <c r="J137" i="32"/>
  <c r="J136" i="32" s="1"/>
  <c r="J135" i="32" s="1"/>
  <c r="I137" i="32"/>
  <c r="I136" i="32" s="1"/>
  <c r="I135" i="32" s="1"/>
  <c r="L133" i="32"/>
  <c r="L132" i="32" s="1"/>
  <c r="L131" i="32" s="1"/>
  <c r="K133" i="32"/>
  <c r="K132" i="32" s="1"/>
  <c r="K131" i="32" s="1"/>
  <c r="J133" i="32"/>
  <c r="J132" i="32" s="1"/>
  <c r="J131" i="32" s="1"/>
  <c r="I133" i="32"/>
  <c r="I132" i="32" s="1"/>
  <c r="I131" i="32" s="1"/>
  <c r="L129" i="32"/>
  <c r="L128" i="32" s="1"/>
  <c r="L127" i="32" s="1"/>
  <c r="K129" i="32"/>
  <c r="K128" i="32" s="1"/>
  <c r="K127" i="32" s="1"/>
  <c r="J129" i="32"/>
  <c r="J128" i="32" s="1"/>
  <c r="J127" i="32" s="1"/>
  <c r="I129" i="32"/>
  <c r="I128" i="32" s="1"/>
  <c r="I127" i="32" s="1"/>
  <c r="L125" i="32"/>
  <c r="L124" i="32" s="1"/>
  <c r="L123" i="32" s="1"/>
  <c r="K125" i="32"/>
  <c r="K124" i="32" s="1"/>
  <c r="K123" i="32" s="1"/>
  <c r="J125" i="32"/>
  <c r="J124" i="32" s="1"/>
  <c r="J123" i="32" s="1"/>
  <c r="I125" i="32"/>
  <c r="I124" i="32" s="1"/>
  <c r="I123" i="32" s="1"/>
  <c r="L121" i="32"/>
  <c r="L120" i="32" s="1"/>
  <c r="L119" i="32" s="1"/>
  <c r="K121" i="32"/>
  <c r="K120" i="32" s="1"/>
  <c r="K119" i="32" s="1"/>
  <c r="J121" i="32"/>
  <c r="J120" i="32" s="1"/>
  <c r="J119" i="32" s="1"/>
  <c r="I121" i="32"/>
  <c r="I120" i="32" s="1"/>
  <c r="I119" i="32" s="1"/>
  <c r="L116" i="32"/>
  <c r="L115" i="32" s="1"/>
  <c r="L114" i="32" s="1"/>
  <c r="K116" i="32"/>
  <c r="K115" i="32" s="1"/>
  <c r="K114" i="32" s="1"/>
  <c r="K113" i="32" s="1"/>
  <c r="J116" i="32"/>
  <c r="J115" i="32" s="1"/>
  <c r="J114" i="32" s="1"/>
  <c r="I116" i="32"/>
  <c r="I115" i="32" s="1"/>
  <c r="I114" i="32" s="1"/>
  <c r="L110" i="32"/>
  <c r="L109" i="32" s="1"/>
  <c r="K110" i="32"/>
  <c r="J110" i="32"/>
  <c r="I110" i="32"/>
  <c r="K109" i="32"/>
  <c r="J109" i="32"/>
  <c r="I109" i="32"/>
  <c r="L106" i="32"/>
  <c r="L105" i="32" s="1"/>
  <c r="K106" i="32"/>
  <c r="K105" i="32" s="1"/>
  <c r="K104" i="32" s="1"/>
  <c r="J106" i="32"/>
  <c r="J105" i="32" s="1"/>
  <c r="J104" i="32" s="1"/>
  <c r="I106" i="32"/>
  <c r="I105" i="32" s="1"/>
  <c r="I104" i="32" s="1"/>
  <c r="L101" i="32"/>
  <c r="L100" i="32" s="1"/>
  <c r="L99" i="32" s="1"/>
  <c r="K101" i="32"/>
  <c r="K100" i="32" s="1"/>
  <c r="K99" i="32" s="1"/>
  <c r="J101" i="32"/>
  <c r="J100" i="32" s="1"/>
  <c r="J99" i="32" s="1"/>
  <c r="I101" i="32"/>
  <c r="I100" i="32" s="1"/>
  <c r="I99" i="32" s="1"/>
  <c r="L96" i="32"/>
  <c r="L95" i="32" s="1"/>
  <c r="L94" i="32" s="1"/>
  <c r="K96" i="32"/>
  <c r="K95" i="32" s="1"/>
  <c r="K94" i="32" s="1"/>
  <c r="K93" i="32" s="1"/>
  <c r="J96" i="32"/>
  <c r="J95" i="32" s="1"/>
  <c r="J94" i="32" s="1"/>
  <c r="I96" i="32"/>
  <c r="I95" i="32" s="1"/>
  <c r="I94" i="32" s="1"/>
  <c r="L89" i="32"/>
  <c r="L88" i="32" s="1"/>
  <c r="L87" i="32" s="1"/>
  <c r="L86" i="32" s="1"/>
  <c r="K89" i="32"/>
  <c r="J89" i="32"/>
  <c r="I89" i="32"/>
  <c r="K88" i="32"/>
  <c r="J88" i="32"/>
  <c r="I88" i="32"/>
  <c r="K87" i="32"/>
  <c r="K86" i="32" s="1"/>
  <c r="J87" i="32"/>
  <c r="J86" i="32" s="1"/>
  <c r="I87" i="32"/>
  <c r="I86" i="32" s="1"/>
  <c r="L84" i="32"/>
  <c r="K84" i="32"/>
  <c r="J84" i="32"/>
  <c r="I84" i="32"/>
  <c r="L83" i="32"/>
  <c r="L82" i="32" s="1"/>
  <c r="K83" i="32"/>
  <c r="K82" i="32" s="1"/>
  <c r="J83" i="32"/>
  <c r="J82" i="32" s="1"/>
  <c r="I83" i="32"/>
  <c r="I82" i="32" s="1"/>
  <c r="L78" i="32"/>
  <c r="K78" i="32"/>
  <c r="J78" i="32"/>
  <c r="I78" i="32"/>
  <c r="L77" i="32"/>
  <c r="K77" i="32"/>
  <c r="J77" i="32"/>
  <c r="I77" i="32"/>
  <c r="L73" i="32"/>
  <c r="L72" i="32" s="1"/>
  <c r="K73" i="32"/>
  <c r="J73" i="32"/>
  <c r="I73" i="32"/>
  <c r="K72" i="32"/>
  <c r="J72" i="32"/>
  <c r="I72" i="32"/>
  <c r="L68" i="32"/>
  <c r="L67" i="32" s="1"/>
  <c r="L66" i="32" s="1"/>
  <c r="L65" i="32" s="1"/>
  <c r="K68" i="32"/>
  <c r="K67" i="32" s="1"/>
  <c r="K66" i="32" s="1"/>
  <c r="J68" i="32"/>
  <c r="J67" i="32" s="1"/>
  <c r="J66" i="32" s="1"/>
  <c r="J65" i="32" s="1"/>
  <c r="I68" i="32"/>
  <c r="I67" i="32" s="1"/>
  <c r="I66" i="32" s="1"/>
  <c r="L49" i="32"/>
  <c r="L48" i="32" s="1"/>
  <c r="L47" i="32" s="1"/>
  <c r="L46" i="32" s="1"/>
  <c r="K49" i="32"/>
  <c r="J49" i="32"/>
  <c r="I49" i="32"/>
  <c r="K48" i="32"/>
  <c r="J48" i="32"/>
  <c r="I48" i="32"/>
  <c r="K47" i="32"/>
  <c r="K46" i="32" s="1"/>
  <c r="J47" i="32"/>
  <c r="J46" i="32" s="1"/>
  <c r="I47" i="32"/>
  <c r="I46" i="32" s="1"/>
  <c r="L44" i="32"/>
  <c r="K44" i="32"/>
  <c r="J44" i="32"/>
  <c r="I44" i="32"/>
  <c r="L43" i="32"/>
  <c r="K43" i="32"/>
  <c r="K42" i="32" s="1"/>
  <c r="J43" i="32"/>
  <c r="J42" i="32" s="1"/>
  <c r="I43" i="32"/>
  <c r="I42" i="32" s="1"/>
  <c r="L42" i="32"/>
  <c r="L40" i="32"/>
  <c r="K40" i="32"/>
  <c r="J40" i="32"/>
  <c r="I40" i="32"/>
  <c r="L38" i="32"/>
  <c r="K38" i="32"/>
  <c r="K37" i="32" s="1"/>
  <c r="K36" i="32" s="1"/>
  <c r="K35" i="32" s="1"/>
  <c r="J38" i="32"/>
  <c r="J37" i="32" s="1"/>
  <c r="J36" i="32" s="1"/>
  <c r="J35" i="32" s="1"/>
  <c r="I38" i="32"/>
  <c r="I37" i="32" s="1"/>
  <c r="I36" i="32" s="1"/>
  <c r="I35" i="32" s="1"/>
  <c r="L37" i="32"/>
  <c r="L36" i="32" s="1"/>
  <c r="L35" i="32" s="1"/>
  <c r="L365" i="24"/>
  <c r="K365" i="24"/>
  <c r="J365" i="24"/>
  <c r="I365" i="24"/>
  <c r="L364" i="24"/>
  <c r="K364" i="24"/>
  <c r="J364" i="24"/>
  <c r="I364" i="24"/>
  <c r="L362" i="24"/>
  <c r="K362" i="24"/>
  <c r="J362" i="24"/>
  <c r="I362" i="24"/>
  <c r="L361" i="24"/>
  <c r="K361" i="24"/>
  <c r="J361" i="24"/>
  <c r="I361" i="24"/>
  <c r="L359" i="24"/>
  <c r="L358" i="24" s="1"/>
  <c r="K359" i="24"/>
  <c r="K358" i="24" s="1"/>
  <c r="J359" i="24"/>
  <c r="J358" i="24" s="1"/>
  <c r="I359" i="24"/>
  <c r="I358" i="24" s="1"/>
  <c r="L355" i="24"/>
  <c r="K355" i="24"/>
  <c r="J355" i="24"/>
  <c r="I355" i="24"/>
  <c r="L354" i="24"/>
  <c r="K354" i="24"/>
  <c r="J354" i="24"/>
  <c r="I354" i="24"/>
  <c r="L351" i="24"/>
  <c r="K351" i="24"/>
  <c r="J351" i="24"/>
  <c r="I351" i="24"/>
  <c r="L350" i="24"/>
  <c r="K350" i="24"/>
  <c r="J350" i="24"/>
  <c r="I350" i="24"/>
  <c r="L347" i="24"/>
  <c r="L346" i="24" s="1"/>
  <c r="K347" i="24"/>
  <c r="K346" i="24" s="1"/>
  <c r="J347" i="24"/>
  <c r="J346" i="24" s="1"/>
  <c r="I347" i="24"/>
  <c r="I346" i="24" s="1"/>
  <c r="L343" i="24"/>
  <c r="K343" i="24"/>
  <c r="J343" i="24"/>
  <c r="I343" i="24"/>
  <c r="L340" i="24"/>
  <c r="K340" i="24"/>
  <c r="J340" i="24"/>
  <c r="I340" i="24"/>
  <c r="L338" i="24"/>
  <c r="K338" i="24"/>
  <c r="K337" i="24" s="1"/>
  <c r="K336" i="24" s="1"/>
  <c r="J338" i="24"/>
  <c r="I338" i="24"/>
  <c r="L337" i="24"/>
  <c r="J337" i="24"/>
  <c r="I337" i="24"/>
  <c r="L333" i="24"/>
  <c r="K333" i="24"/>
  <c r="J333" i="24"/>
  <c r="I333" i="24"/>
  <c r="L332" i="24"/>
  <c r="K332" i="24"/>
  <c r="J332" i="24"/>
  <c r="I332" i="24"/>
  <c r="L330" i="24"/>
  <c r="L329" i="24" s="1"/>
  <c r="K330" i="24"/>
  <c r="K329" i="24" s="1"/>
  <c r="J330" i="24"/>
  <c r="J329" i="24" s="1"/>
  <c r="I330" i="24"/>
  <c r="I329" i="24" s="1"/>
  <c r="L327" i="24"/>
  <c r="K327" i="24"/>
  <c r="J327" i="24"/>
  <c r="I327" i="24"/>
  <c r="L326" i="24"/>
  <c r="K326" i="24"/>
  <c r="J326" i="24"/>
  <c r="I326" i="24"/>
  <c r="L323" i="24"/>
  <c r="K323" i="24"/>
  <c r="J323" i="24"/>
  <c r="I323" i="24"/>
  <c r="L322" i="24"/>
  <c r="K322" i="24"/>
  <c r="J322" i="24"/>
  <c r="I322" i="24"/>
  <c r="L319" i="24"/>
  <c r="L318" i="24" s="1"/>
  <c r="K319" i="24"/>
  <c r="K318" i="24" s="1"/>
  <c r="J319" i="24"/>
  <c r="J318" i="24" s="1"/>
  <c r="I319" i="24"/>
  <c r="I318" i="24" s="1"/>
  <c r="L315" i="24"/>
  <c r="L314" i="24" s="1"/>
  <c r="K315" i="24"/>
  <c r="J315" i="24"/>
  <c r="I315" i="24"/>
  <c r="K314" i="24"/>
  <c r="J314" i="24"/>
  <c r="I314" i="24"/>
  <c r="L311" i="24"/>
  <c r="K311" i="24"/>
  <c r="J311" i="24"/>
  <c r="I311" i="24"/>
  <c r="L308" i="24"/>
  <c r="K308" i="24"/>
  <c r="J308" i="24"/>
  <c r="I308" i="24"/>
  <c r="L306" i="24"/>
  <c r="L305" i="24" s="1"/>
  <c r="L304" i="24" s="1"/>
  <c r="K306" i="24"/>
  <c r="K305" i="24" s="1"/>
  <c r="J306" i="24"/>
  <c r="J305" i="24" s="1"/>
  <c r="J304" i="24" s="1"/>
  <c r="I306" i="24"/>
  <c r="I305" i="24" s="1"/>
  <c r="I304" i="24" s="1"/>
  <c r="L300" i="24"/>
  <c r="K300" i="24"/>
  <c r="J300" i="24"/>
  <c r="I300" i="24"/>
  <c r="L299" i="24"/>
  <c r="K299" i="24"/>
  <c r="J299" i="24"/>
  <c r="I299" i="24"/>
  <c r="L297" i="24"/>
  <c r="L296" i="24" s="1"/>
  <c r="K297" i="24"/>
  <c r="K296" i="24" s="1"/>
  <c r="J297" i="24"/>
  <c r="J296" i="24" s="1"/>
  <c r="I297" i="24"/>
  <c r="I296" i="24" s="1"/>
  <c r="L294" i="24"/>
  <c r="L293" i="24" s="1"/>
  <c r="K294" i="24"/>
  <c r="J294" i="24"/>
  <c r="I294" i="24"/>
  <c r="I293" i="24" s="1"/>
  <c r="K293" i="24"/>
  <c r="J293" i="24"/>
  <c r="L290" i="24"/>
  <c r="K290" i="24"/>
  <c r="J290" i="24"/>
  <c r="I290" i="24"/>
  <c r="L289" i="24"/>
  <c r="K289" i="24"/>
  <c r="J289" i="24"/>
  <c r="I289" i="24"/>
  <c r="L286" i="24"/>
  <c r="L285" i="24" s="1"/>
  <c r="K286" i="24"/>
  <c r="K285" i="24" s="1"/>
  <c r="J286" i="24"/>
  <c r="J285" i="24" s="1"/>
  <c r="I286" i="24"/>
  <c r="I285" i="24" s="1"/>
  <c r="L282" i="24"/>
  <c r="L281" i="24" s="1"/>
  <c r="K282" i="24"/>
  <c r="J282" i="24"/>
  <c r="I282" i="24"/>
  <c r="I281" i="24" s="1"/>
  <c r="K281" i="24"/>
  <c r="J281" i="24"/>
  <c r="L278" i="24"/>
  <c r="K278" i="24"/>
  <c r="J278" i="24"/>
  <c r="I278" i="24"/>
  <c r="L275" i="24"/>
  <c r="K275" i="24"/>
  <c r="J275" i="24"/>
  <c r="I275" i="24"/>
  <c r="L273" i="24"/>
  <c r="L272" i="24" s="1"/>
  <c r="K273" i="24"/>
  <c r="K272" i="24" s="1"/>
  <c r="J273" i="24"/>
  <c r="J272" i="24" s="1"/>
  <c r="J271" i="24" s="1"/>
  <c r="I273" i="24"/>
  <c r="I272" i="24" s="1"/>
  <c r="I271" i="24" s="1"/>
  <c r="L268" i="24"/>
  <c r="L267" i="24" s="1"/>
  <c r="K268" i="24"/>
  <c r="K267" i="24" s="1"/>
  <c r="J268" i="24"/>
  <c r="J267" i="24" s="1"/>
  <c r="I268" i="24"/>
  <c r="I267" i="24" s="1"/>
  <c r="L265" i="24"/>
  <c r="L264" i="24" s="1"/>
  <c r="K265" i="24"/>
  <c r="J265" i="24"/>
  <c r="I265" i="24"/>
  <c r="I264" i="24" s="1"/>
  <c r="K264" i="24"/>
  <c r="J264" i="24"/>
  <c r="L262" i="24"/>
  <c r="K262" i="24"/>
  <c r="J262" i="24"/>
  <c r="I262" i="24"/>
  <c r="L261" i="24"/>
  <c r="K261" i="24"/>
  <c r="J261" i="24"/>
  <c r="I261" i="24"/>
  <c r="L258" i="24"/>
  <c r="L257" i="24" s="1"/>
  <c r="K258" i="24"/>
  <c r="K257" i="24" s="1"/>
  <c r="J258" i="24"/>
  <c r="J257" i="24" s="1"/>
  <c r="I258" i="24"/>
  <c r="I257" i="24" s="1"/>
  <c r="L254" i="24"/>
  <c r="L253" i="24" s="1"/>
  <c r="K254" i="24"/>
  <c r="J254" i="24"/>
  <c r="I254" i="24"/>
  <c r="I253" i="24" s="1"/>
  <c r="K253" i="24"/>
  <c r="J253" i="24"/>
  <c r="L250" i="24"/>
  <c r="K250" i="24"/>
  <c r="J250" i="24"/>
  <c r="I250" i="24"/>
  <c r="L249" i="24"/>
  <c r="K249" i="24"/>
  <c r="J249" i="24"/>
  <c r="I249" i="24"/>
  <c r="L246" i="24"/>
  <c r="K246" i="24"/>
  <c r="J246" i="24"/>
  <c r="I246" i="24"/>
  <c r="L243" i="24"/>
  <c r="K243" i="24"/>
  <c r="J243" i="24"/>
  <c r="I243" i="24"/>
  <c r="L241" i="24"/>
  <c r="L240" i="24" s="1"/>
  <c r="K241" i="24"/>
  <c r="J241" i="24"/>
  <c r="I241" i="24"/>
  <c r="I240" i="24" s="1"/>
  <c r="I239" i="24" s="1"/>
  <c r="I238" i="24" s="1"/>
  <c r="K240" i="24"/>
  <c r="K239" i="24" s="1"/>
  <c r="J240" i="24"/>
  <c r="L234" i="24"/>
  <c r="L233" i="24" s="1"/>
  <c r="L232" i="24" s="1"/>
  <c r="K234" i="24"/>
  <c r="K233" i="24" s="1"/>
  <c r="K232" i="24" s="1"/>
  <c r="J234" i="24"/>
  <c r="J233" i="24" s="1"/>
  <c r="J232" i="24" s="1"/>
  <c r="I234" i="24"/>
  <c r="I233" i="24" s="1"/>
  <c r="I232" i="24" s="1"/>
  <c r="L230" i="24"/>
  <c r="L229" i="24" s="1"/>
  <c r="L228" i="24" s="1"/>
  <c r="K230" i="24"/>
  <c r="K229" i="24" s="1"/>
  <c r="K228" i="24" s="1"/>
  <c r="J230" i="24"/>
  <c r="J229" i="24" s="1"/>
  <c r="J228" i="24" s="1"/>
  <c r="I230" i="24"/>
  <c r="I229" i="24" s="1"/>
  <c r="I228" i="24" s="1"/>
  <c r="L221" i="24"/>
  <c r="L220" i="24" s="1"/>
  <c r="K221" i="24"/>
  <c r="K220" i="24" s="1"/>
  <c r="J221" i="24"/>
  <c r="J220" i="24" s="1"/>
  <c r="I221" i="24"/>
  <c r="I220" i="24" s="1"/>
  <c r="L218" i="24"/>
  <c r="L217" i="24" s="1"/>
  <c r="K218" i="24"/>
  <c r="J218" i="24"/>
  <c r="I218" i="24"/>
  <c r="I217" i="24" s="1"/>
  <c r="K217" i="24"/>
  <c r="J217" i="24"/>
  <c r="L211" i="24"/>
  <c r="L210" i="24" s="1"/>
  <c r="L209" i="24" s="1"/>
  <c r="K211" i="24"/>
  <c r="J211" i="24"/>
  <c r="I211" i="24"/>
  <c r="I210" i="24" s="1"/>
  <c r="I209" i="24" s="1"/>
  <c r="K210" i="24"/>
  <c r="K209" i="24" s="1"/>
  <c r="J210" i="24"/>
  <c r="J209" i="24" s="1"/>
  <c r="L207" i="24"/>
  <c r="L206" i="24" s="1"/>
  <c r="K207" i="24"/>
  <c r="J207" i="24"/>
  <c r="I207" i="24"/>
  <c r="I206" i="24" s="1"/>
  <c r="K206" i="24"/>
  <c r="J206" i="24"/>
  <c r="L202" i="24"/>
  <c r="K202" i="24"/>
  <c r="J202" i="24"/>
  <c r="I202" i="24"/>
  <c r="L201" i="24"/>
  <c r="K201" i="24"/>
  <c r="J201" i="24"/>
  <c r="I201" i="24"/>
  <c r="L196" i="24"/>
  <c r="L195" i="24" s="1"/>
  <c r="K196" i="24"/>
  <c r="K195" i="24" s="1"/>
  <c r="K186" i="24" s="1"/>
  <c r="J196" i="24"/>
  <c r="J195" i="24" s="1"/>
  <c r="J186" i="24" s="1"/>
  <c r="I196" i="24"/>
  <c r="I195" i="24" s="1"/>
  <c r="L191" i="24"/>
  <c r="L190" i="24" s="1"/>
  <c r="K191" i="24"/>
  <c r="J191" i="24"/>
  <c r="I191" i="24"/>
  <c r="I190" i="24" s="1"/>
  <c r="K190" i="24"/>
  <c r="J190" i="24"/>
  <c r="L188" i="24"/>
  <c r="K188" i="24"/>
  <c r="J188" i="24"/>
  <c r="I188" i="24"/>
  <c r="L187" i="24"/>
  <c r="L186" i="24" s="1"/>
  <c r="K187" i="24"/>
  <c r="J187" i="24"/>
  <c r="I187" i="24"/>
  <c r="L180" i="24"/>
  <c r="L179" i="24" s="1"/>
  <c r="K180" i="24"/>
  <c r="K179" i="24" s="1"/>
  <c r="J180" i="24"/>
  <c r="J179" i="24" s="1"/>
  <c r="I180" i="24"/>
  <c r="I179" i="24" s="1"/>
  <c r="L175" i="24"/>
  <c r="L174" i="24" s="1"/>
  <c r="K175" i="24"/>
  <c r="J175" i="24"/>
  <c r="I175" i="24"/>
  <c r="I174" i="24" s="1"/>
  <c r="K174" i="24"/>
  <c r="J174" i="24"/>
  <c r="L171" i="24"/>
  <c r="L170" i="24" s="1"/>
  <c r="L169" i="24" s="1"/>
  <c r="K171" i="24"/>
  <c r="J171" i="24"/>
  <c r="I171" i="24"/>
  <c r="I170" i="24" s="1"/>
  <c r="I169" i="24" s="1"/>
  <c r="K170" i="24"/>
  <c r="K169" i="24" s="1"/>
  <c r="J170" i="24"/>
  <c r="J169" i="24" s="1"/>
  <c r="L166" i="24"/>
  <c r="L165" i="24" s="1"/>
  <c r="K166" i="24"/>
  <c r="K165" i="24" s="1"/>
  <c r="J166" i="24"/>
  <c r="J165" i="24" s="1"/>
  <c r="I166" i="24"/>
  <c r="I165" i="24"/>
  <c r="L161" i="24"/>
  <c r="L160" i="24" s="1"/>
  <c r="L159" i="24" s="1"/>
  <c r="L158" i="24" s="1"/>
  <c r="K161" i="24"/>
  <c r="J161" i="24"/>
  <c r="I161" i="24"/>
  <c r="I160" i="24" s="1"/>
  <c r="I159" i="24" s="1"/>
  <c r="I158" i="24" s="1"/>
  <c r="K160" i="24"/>
  <c r="K159" i="24" s="1"/>
  <c r="K158" i="24" s="1"/>
  <c r="J160" i="24"/>
  <c r="J159" i="24" s="1"/>
  <c r="J158" i="24" s="1"/>
  <c r="L155" i="24"/>
  <c r="L154" i="24" s="1"/>
  <c r="L153" i="24" s="1"/>
  <c r="K155" i="24"/>
  <c r="K154" i="24" s="1"/>
  <c r="K153" i="24" s="1"/>
  <c r="J155" i="24"/>
  <c r="J154" i="24" s="1"/>
  <c r="J153" i="24" s="1"/>
  <c r="I155" i="24"/>
  <c r="I154" i="24"/>
  <c r="I153" i="24" s="1"/>
  <c r="L151" i="24"/>
  <c r="L150" i="24" s="1"/>
  <c r="K151" i="24"/>
  <c r="K150" i="24" s="1"/>
  <c r="J151" i="24"/>
  <c r="J150" i="24" s="1"/>
  <c r="I151" i="24"/>
  <c r="I150" i="24"/>
  <c r="L147" i="24"/>
  <c r="L146" i="24" s="1"/>
  <c r="L145" i="24" s="1"/>
  <c r="K147" i="24"/>
  <c r="J147" i="24"/>
  <c r="I147" i="24"/>
  <c r="I146" i="24" s="1"/>
  <c r="I145" i="24" s="1"/>
  <c r="K146" i="24"/>
  <c r="K145" i="24" s="1"/>
  <c r="J146" i="24"/>
  <c r="J145" i="24" s="1"/>
  <c r="L142" i="24"/>
  <c r="L141" i="24" s="1"/>
  <c r="L140" i="24" s="1"/>
  <c r="K142" i="24"/>
  <c r="J142" i="24"/>
  <c r="I142" i="24"/>
  <c r="I141" i="24" s="1"/>
  <c r="I140" i="24" s="1"/>
  <c r="I139" i="24" s="1"/>
  <c r="K141" i="24"/>
  <c r="K140" i="24" s="1"/>
  <c r="J141" i="24"/>
  <c r="J140" i="24" s="1"/>
  <c r="J139" i="24" s="1"/>
  <c r="L137" i="24"/>
  <c r="L136" i="24" s="1"/>
  <c r="L135" i="24" s="1"/>
  <c r="K137" i="24"/>
  <c r="K136" i="24" s="1"/>
  <c r="K135" i="24" s="1"/>
  <c r="J137" i="24"/>
  <c r="J136" i="24" s="1"/>
  <c r="J135" i="24" s="1"/>
  <c r="I137" i="24"/>
  <c r="I136" i="24"/>
  <c r="I135" i="24" s="1"/>
  <c r="L133" i="24"/>
  <c r="L132" i="24" s="1"/>
  <c r="L131" i="24" s="1"/>
  <c r="K133" i="24"/>
  <c r="K132" i="24" s="1"/>
  <c r="K131" i="24" s="1"/>
  <c r="J133" i="24"/>
  <c r="J132" i="24" s="1"/>
  <c r="J131" i="24" s="1"/>
  <c r="I133" i="24"/>
  <c r="I132" i="24"/>
  <c r="I131" i="24" s="1"/>
  <c r="L129" i="24"/>
  <c r="L128" i="24" s="1"/>
  <c r="L127" i="24" s="1"/>
  <c r="K129" i="24"/>
  <c r="K128" i="24" s="1"/>
  <c r="K127" i="24" s="1"/>
  <c r="J129" i="24"/>
  <c r="J128" i="24" s="1"/>
  <c r="J127" i="24" s="1"/>
  <c r="I129" i="24"/>
  <c r="I128" i="24"/>
  <c r="I127" i="24" s="1"/>
  <c r="L125" i="24"/>
  <c r="L124" i="24" s="1"/>
  <c r="L123" i="24" s="1"/>
  <c r="K125" i="24"/>
  <c r="K124" i="24" s="1"/>
  <c r="K123" i="24" s="1"/>
  <c r="J125" i="24"/>
  <c r="J124" i="24" s="1"/>
  <c r="J123" i="24" s="1"/>
  <c r="I125" i="24"/>
  <c r="I124" i="24"/>
  <c r="I123" i="24" s="1"/>
  <c r="L121" i="24"/>
  <c r="L120" i="24" s="1"/>
  <c r="L119" i="24" s="1"/>
  <c r="K121" i="24"/>
  <c r="K120" i="24" s="1"/>
  <c r="K119" i="24" s="1"/>
  <c r="J121" i="24"/>
  <c r="J120" i="24" s="1"/>
  <c r="J119" i="24" s="1"/>
  <c r="I121" i="24"/>
  <c r="I120" i="24"/>
  <c r="I119" i="24" s="1"/>
  <c r="L116" i="24"/>
  <c r="L115" i="24" s="1"/>
  <c r="L114" i="24" s="1"/>
  <c r="L113" i="24" s="1"/>
  <c r="K116" i="24"/>
  <c r="K115" i="24" s="1"/>
  <c r="K114" i="24" s="1"/>
  <c r="J116" i="24"/>
  <c r="J115" i="24" s="1"/>
  <c r="J114" i="24" s="1"/>
  <c r="I116" i="24"/>
  <c r="I115" i="24"/>
  <c r="I114" i="24" s="1"/>
  <c r="L110" i="24"/>
  <c r="K110" i="24"/>
  <c r="J110" i="24"/>
  <c r="I110" i="24"/>
  <c r="I109" i="24" s="1"/>
  <c r="L109" i="24"/>
  <c r="K109" i="24"/>
  <c r="J109" i="24"/>
  <c r="L106" i="24"/>
  <c r="L105" i="24" s="1"/>
  <c r="L104" i="24" s="1"/>
  <c r="K106" i="24"/>
  <c r="K105" i="24" s="1"/>
  <c r="K104" i="24" s="1"/>
  <c r="J106" i="24"/>
  <c r="J105" i="24" s="1"/>
  <c r="J104" i="24" s="1"/>
  <c r="I106" i="24"/>
  <c r="I105" i="24"/>
  <c r="L101" i="24"/>
  <c r="L100" i="24" s="1"/>
  <c r="L99" i="24" s="1"/>
  <c r="K101" i="24"/>
  <c r="K100" i="24" s="1"/>
  <c r="K99" i="24" s="1"/>
  <c r="J101" i="24"/>
  <c r="J100" i="24" s="1"/>
  <c r="J99" i="24" s="1"/>
  <c r="I101" i="24"/>
  <c r="I100" i="24"/>
  <c r="I99" i="24" s="1"/>
  <c r="L96" i="24"/>
  <c r="L95" i="24" s="1"/>
  <c r="L94" i="24" s="1"/>
  <c r="K96" i="24"/>
  <c r="K95" i="24" s="1"/>
  <c r="K94" i="24" s="1"/>
  <c r="K93" i="24" s="1"/>
  <c r="J96" i="24"/>
  <c r="J95" i="24" s="1"/>
  <c r="J94" i="24" s="1"/>
  <c r="J93" i="24" s="1"/>
  <c r="I96" i="24"/>
  <c r="I95" i="24"/>
  <c r="I94" i="24" s="1"/>
  <c r="L89" i="24"/>
  <c r="K89" i="24"/>
  <c r="J89" i="24"/>
  <c r="I89" i="24"/>
  <c r="I88" i="24" s="1"/>
  <c r="I87" i="24" s="1"/>
  <c r="I86" i="24" s="1"/>
  <c r="L88" i="24"/>
  <c r="L87" i="24" s="1"/>
  <c r="L86" i="24" s="1"/>
  <c r="K88" i="24"/>
  <c r="J88" i="24"/>
  <c r="K87" i="24"/>
  <c r="K86" i="24" s="1"/>
  <c r="J87" i="24"/>
  <c r="J86" i="24" s="1"/>
  <c r="L84" i="24"/>
  <c r="L83" i="24" s="1"/>
  <c r="L82" i="24" s="1"/>
  <c r="K84" i="24"/>
  <c r="J84" i="24"/>
  <c r="I84" i="24"/>
  <c r="I83" i="24" s="1"/>
  <c r="I82" i="24" s="1"/>
  <c r="K83" i="24"/>
  <c r="K82" i="24" s="1"/>
  <c r="J83" i="24"/>
  <c r="J82" i="24" s="1"/>
  <c r="L78" i="24"/>
  <c r="L77" i="24" s="1"/>
  <c r="K78" i="24"/>
  <c r="J78" i="24"/>
  <c r="I78" i="24"/>
  <c r="I77" i="24" s="1"/>
  <c r="K77" i="24"/>
  <c r="J77" i="24"/>
  <c r="L73" i="24"/>
  <c r="K73" i="24"/>
  <c r="J73" i="24"/>
  <c r="I73" i="24"/>
  <c r="I72" i="24" s="1"/>
  <c r="L72" i="24"/>
  <c r="K72" i="24"/>
  <c r="J72" i="24"/>
  <c r="L68" i="24"/>
  <c r="L67" i="24" s="1"/>
  <c r="K68" i="24"/>
  <c r="K67" i="24" s="1"/>
  <c r="K66" i="24" s="1"/>
  <c r="K65" i="24" s="1"/>
  <c r="J68" i="24"/>
  <c r="J67" i="24" s="1"/>
  <c r="J66" i="24" s="1"/>
  <c r="J65" i="24" s="1"/>
  <c r="I68" i="24"/>
  <c r="I67" i="24"/>
  <c r="I66" i="24" s="1"/>
  <c r="I65" i="24" s="1"/>
  <c r="L49" i="24"/>
  <c r="K49" i="24"/>
  <c r="J49" i="24"/>
  <c r="I49" i="24"/>
  <c r="I48" i="24" s="1"/>
  <c r="I47" i="24" s="1"/>
  <c r="I46" i="24" s="1"/>
  <c r="L48" i="24"/>
  <c r="L47" i="24" s="1"/>
  <c r="L46" i="24" s="1"/>
  <c r="K48" i="24"/>
  <c r="J48" i="24"/>
  <c r="K47" i="24"/>
  <c r="K46" i="24" s="1"/>
  <c r="J47" i="24"/>
  <c r="J46" i="24" s="1"/>
  <c r="L44" i="24"/>
  <c r="L43" i="24" s="1"/>
  <c r="L42" i="24" s="1"/>
  <c r="K44" i="24"/>
  <c r="J44" i="24"/>
  <c r="I44" i="24"/>
  <c r="I43" i="24" s="1"/>
  <c r="I42" i="24" s="1"/>
  <c r="K43" i="24"/>
  <c r="K42" i="24" s="1"/>
  <c r="J43" i="24"/>
  <c r="J42" i="24" s="1"/>
  <c r="L40" i="24"/>
  <c r="K40" i="24"/>
  <c r="J40" i="24"/>
  <c r="I40" i="24"/>
  <c r="L38" i="24"/>
  <c r="L37" i="24" s="1"/>
  <c r="L36" i="24" s="1"/>
  <c r="K38" i="24"/>
  <c r="K37" i="24" s="1"/>
  <c r="K36" i="24" s="1"/>
  <c r="K35" i="24" s="1"/>
  <c r="J38" i="24"/>
  <c r="J37" i="24" s="1"/>
  <c r="J36" i="24" s="1"/>
  <c r="J35" i="24" s="1"/>
  <c r="I38" i="24"/>
  <c r="I37" i="24"/>
  <c r="I36" i="24" s="1"/>
  <c r="L365" i="10"/>
  <c r="L364" i="10" s="1"/>
  <c r="K365" i="10"/>
  <c r="J365" i="10"/>
  <c r="I365" i="10"/>
  <c r="I364" i="10" s="1"/>
  <c r="K364" i="10"/>
  <c r="J364" i="10"/>
  <c r="L362" i="10"/>
  <c r="L361" i="10" s="1"/>
  <c r="K362" i="10"/>
  <c r="K361" i="10" s="1"/>
  <c r="J362" i="10"/>
  <c r="I362" i="10"/>
  <c r="I361" i="10" s="1"/>
  <c r="J361" i="10"/>
  <c r="L359" i="10"/>
  <c r="K359" i="10"/>
  <c r="J359" i="10"/>
  <c r="J358" i="10" s="1"/>
  <c r="I359" i="10"/>
  <c r="L358" i="10"/>
  <c r="K358" i="10"/>
  <c r="I358" i="10"/>
  <c r="L355" i="10"/>
  <c r="L354" i="10" s="1"/>
  <c r="K355" i="10"/>
  <c r="J355" i="10"/>
  <c r="I355" i="10"/>
  <c r="I354" i="10" s="1"/>
  <c r="K354" i="10"/>
  <c r="J354" i="10"/>
  <c r="L351" i="10"/>
  <c r="L350" i="10" s="1"/>
  <c r="K351" i="10"/>
  <c r="K350" i="10" s="1"/>
  <c r="J351" i="10"/>
  <c r="I351" i="10"/>
  <c r="I350" i="10" s="1"/>
  <c r="J350" i="10"/>
  <c r="L347" i="10"/>
  <c r="K347" i="10"/>
  <c r="J347" i="10"/>
  <c r="J346" i="10" s="1"/>
  <c r="J336" i="10" s="1"/>
  <c r="I347" i="10"/>
  <c r="L346" i="10"/>
  <c r="K346" i="10"/>
  <c r="I346" i="10"/>
  <c r="L343" i="10"/>
  <c r="K343" i="10"/>
  <c r="J343" i="10"/>
  <c r="I343" i="10"/>
  <c r="L340" i="10"/>
  <c r="K340" i="10"/>
  <c r="J340" i="10"/>
  <c r="I340" i="10"/>
  <c r="L338" i="10"/>
  <c r="L337" i="10" s="1"/>
  <c r="L336" i="10" s="1"/>
  <c r="K338" i="10"/>
  <c r="K337" i="10" s="1"/>
  <c r="K336" i="10" s="1"/>
  <c r="J338" i="10"/>
  <c r="I338" i="10"/>
  <c r="I337" i="10" s="1"/>
  <c r="J337" i="10"/>
  <c r="L333" i="10"/>
  <c r="L332" i="10" s="1"/>
  <c r="K333" i="10"/>
  <c r="K332" i="10" s="1"/>
  <c r="J333" i="10"/>
  <c r="I333" i="10"/>
  <c r="I332" i="10" s="1"/>
  <c r="J332" i="10"/>
  <c r="L330" i="10"/>
  <c r="K330" i="10"/>
  <c r="J330" i="10"/>
  <c r="J329" i="10" s="1"/>
  <c r="I330" i="10"/>
  <c r="L329" i="10"/>
  <c r="K329" i="10"/>
  <c r="I329" i="10"/>
  <c r="L327" i="10"/>
  <c r="L326" i="10" s="1"/>
  <c r="K327" i="10"/>
  <c r="J327" i="10"/>
  <c r="I327" i="10"/>
  <c r="I326" i="10" s="1"/>
  <c r="K326" i="10"/>
  <c r="J326" i="10"/>
  <c r="L323" i="10"/>
  <c r="L322" i="10" s="1"/>
  <c r="K323" i="10"/>
  <c r="K322" i="10" s="1"/>
  <c r="J323" i="10"/>
  <c r="I323" i="10"/>
  <c r="I322" i="10" s="1"/>
  <c r="J322" i="10"/>
  <c r="L319" i="10"/>
  <c r="K319" i="10"/>
  <c r="J319" i="10"/>
  <c r="J318" i="10" s="1"/>
  <c r="I319" i="10"/>
  <c r="L318" i="10"/>
  <c r="K318" i="10"/>
  <c r="I318" i="10"/>
  <c r="L315" i="10"/>
  <c r="K315" i="10"/>
  <c r="J315" i="10"/>
  <c r="I315" i="10"/>
  <c r="I314" i="10" s="1"/>
  <c r="L314" i="10"/>
  <c r="K314" i="10"/>
  <c r="J314" i="10"/>
  <c r="L311" i="10"/>
  <c r="K311" i="10"/>
  <c r="J311" i="10"/>
  <c r="I311" i="10"/>
  <c r="L308" i="10"/>
  <c r="K308" i="10"/>
  <c r="J308" i="10"/>
  <c r="I308" i="10"/>
  <c r="L306" i="10"/>
  <c r="K306" i="10"/>
  <c r="J306" i="10"/>
  <c r="J305" i="10" s="1"/>
  <c r="I306" i="10"/>
  <c r="L305" i="10"/>
  <c r="L304" i="10" s="1"/>
  <c r="L303" i="10" s="1"/>
  <c r="K305" i="10"/>
  <c r="I305" i="10"/>
  <c r="L300" i="10"/>
  <c r="L299" i="10" s="1"/>
  <c r="K300" i="10"/>
  <c r="K299" i="10" s="1"/>
  <c r="J300" i="10"/>
  <c r="I300" i="10"/>
  <c r="I299" i="10" s="1"/>
  <c r="J299" i="10"/>
  <c r="L297" i="10"/>
  <c r="K297" i="10"/>
  <c r="J297" i="10"/>
  <c r="J296" i="10" s="1"/>
  <c r="I297" i="10"/>
  <c r="L296" i="10"/>
  <c r="K296" i="10"/>
  <c r="I296" i="10"/>
  <c r="L294" i="10"/>
  <c r="K294" i="10"/>
  <c r="J294" i="10"/>
  <c r="I294" i="10"/>
  <c r="I293" i="10" s="1"/>
  <c r="L293" i="10"/>
  <c r="K293" i="10"/>
  <c r="J293" i="10"/>
  <c r="L290" i="10"/>
  <c r="L289" i="10" s="1"/>
  <c r="K290" i="10"/>
  <c r="K289" i="10" s="1"/>
  <c r="J290" i="10"/>
  <c r="I290" i="10"/>
  <c r="I289" i="10" s="1"/>
  <c r="J289" i="10"/>
  <c r="L286" i="10"/>
  <c r="K286" i="10"/>
  <c r="J286" i="10"/>
  <c r="J285" i="10" s="1"/>
  <c r="I286" i="10"/>
  <c r="L285" i="10"/>
  <c r="K285" i="10"/>
  <c r="I285" i="10"/>
  <c r="L282" i="10"/>
  <c r="K282" i="10"/>
  <c r="J282" i="10"/>
  <c r="I282" i="10"/>
  <c r="I281" i="10" s="1"/>
  <c r="L281" i="10"/>
  <c r="K281" i="10"/>
  <c r="J281" i="10"/>
  <c r="L278" i="10"/>
  <c r="K278" i="10"/>
  <c r="J278" i="10"/>
  <c r="I278" i="10"/>
  <c r="L275" i="10"/>
  <c r="K275" i="10"/>
  <c r="J275" i="10"/>
  <c r="I275" i="10"/>
  <c r="L273" i="10"/>
  <c r="K273" i="10"/>
  <c r="J273" i="10"/>
  <c r="J272" i="10" s="1"/>
  <c r="I273" i="10"/>
  <c r="L272" i="10"/>
  <c r="L271" i="10" s="1"/>
  <c r="K272" i="10"/>
  <c r="K271" i="10" s="1"/>
  <c r="I272" i="10"/>
  <c r="I271" i="10" s="1"/>
  <c r="L268" i="10"/>
  <c r="K268" i="10"/>
  <c r="J268" i="10"/>
  <c r="J267" i="10" s="1"/>
  <c r="I268" i="10"/>
  <c r="L267" i="10"/>
  <c r="K267" i="10"/>
  <c r="I267" i="10"/>
  <c r="L265" i="10"/>
  <c r="K265" i="10"/>
  <c r="J265" i="10"/>
  <c r="I265" i="10"/>
  <c r="I264" i="10" s="1"/>
  <c r="L264" i="10"/>
  <c r="K264" i="10"/>
  <c r="J264" i="10"/>
  <c r="L262" i="10"/>
  <c r="L261" i="10" s="1"/>
  <c r="K262" i="10"/>
  <c r="K261" i="10" s="1"/>
  <c r="J262" i="10"/>
  <c r="I262" i="10"/>
  <c r="I261" i="10" s="1"/>
  <c r="J261" i="10"/>
  <c r="L258" i="10"/>
  <c r="K258" i="10"/>
  <c r="J258" i="10"/>
  <c r="J257" i="10" s="1"/>
  <c r="I258" i="10"/>
  <c r="L257" i="10"/>
  <c r="K257" i="10"/>
  <c r="I257" i="10"/>
  <c r="L254" i="10"/>
  <c r="K254" i="10"/>
  <c r="J254" i="10"/>
  <c r="I254" i="10"/>
  <c r="I253" i="10" s="1"/>
  <c r="L253" i="10"/>
  <c r="K253" i="10"/>
  <c r="J253" i="10"/>
  <c r="L250" i="10"/>
  <c r="L249" i="10" s="1"/>
  <c r="L239" i="10" s="1"/>
  <c r="L238" i="10" s="1"/>
  <c r="K250" i="10"/>
  <c r="K249" i="10" s="1"/>
  <c r="K239" i="10" s="1"/>
  <c r="K238" i="10" s="1"/>
  <c r="J250" i="10"/>
  <c r="I250" i="10"/>
  <c r="I249" i="10" s="1"/>
  <c r="J249" i="10"/>
  <c r="L246" i="10"/>
  <c r="K246" i="10"/>
  <c r="J246" i="10"/>
  <c r="I246" i="10"/>
  <c r="L243" i="10"/>
  <c r="K243" i="10"/>
  <c r="J243" i="10"/>
  <c r="I243" i="10"/>
  <c r="L241" i="10"/>
  <c r="K241" i="10"/>
  <c r="J241" i="10"/>
  <c r="I241" i="10"/>
  <c r="I240" i="10" s="1"/>
  <c r="L240" i="10"/>
  <c r="K240" i="10"/>
  <c r="J240" i="10"/>
  <c r="J239" i="10" s="1"/>
  <c r="L234" i="10"/>
  <c r="K234" i="10"/>
  <c r="J234" i="10"/>
  <c r="J233" i="10" s="1"/>
  <c r="J232" i="10" s="1"/>
  <c r="I234" i="10"/>
  <c r="L233" i="10"/>
  <c r="L232" i="10" s="1"/>
  <c r="K233" i="10"/>
  <c r="K232" i="10" s="1"/>
  <c r="I233" i="10"/>
  <c r="I232" i="10" s="1"/>
  <c r="L230" i="10"/>
  <c r="K230" i="10"/>
  <c r="J230" i="10"/>
  <c r="J229" i="10" s="1"/>
  <c r="J228" i="10" s="1"/>
  <c r="I230" i="10"/>
  <c r="L229" i="10"/>
  <c r="L228" i="10" s="1"/>
  <c r="K229" i="10"/>
  <c r="K228" i="10" s="1"/>
  <c r="I229" i="10"/>
  <c r="I228" i="10" s="1"/>
  <c r="L221" i="10"/>
  <c r="K221" i="10"/>
  <c r="J221" i="10"/>
  <c r="J220" i="10" s="1"/>
  <c r="I221" i="10"/>
  <c r="L220" i="10"/>
  <c r="K220" i="10"/>
  <c r="I220" i="10"/>
  <c r="L218" i="10"/>
  <c r="K218" i="10"/>
  <c r="J218" i="10"/>
  <c r="I218" i="10"/>
  <c r="I217" i="10" s="1"/>
  <c r="I216" i="10" s="1"/>
  <c r="L217" i="10"/>
  <c r="K217" i="10"/>
  <c r="J217" i="10"/>
  <c r="L216" i="10"/>
  <c r="K216" i="10"/>
  <c r="L211" i="10"/>
  <c r="L210" i="10" s="1"/>
  <c r="L209" i="10" s="1"/>
  <c r="K211" i="10"/>
  <c r="J211" i="10"/>
  <c r="I211" i="10"/>
  <c r="I210" i="10" s="1"/>
  <c r="I209" i="10" s="1"/>
  <c r="K210" i="10"/>
  <c r="J210" i="10"/>
  <c r="J209" i="10" s="1"/>
  <c r="K209" i="10"/>
  <c r="L207" i="10"/>
  <c r="L206" i="10" s="1"/>
  <c r="K207" i="10"/>
  <c r="J207" i="10"/>
  <c r="I207" i="10"/>
  <c r="I206" i="10" s="1"/>
  <c r="K206" i="10"/>
  <c r="J206" i="10"/>
  <c r="L202" i="10"/>
  <c r="L201" i="10" s="1"/>
  <c r="K202" i="10"/>
  <c r="K201" i="10" s="1"/>
  <c r="J202" i="10"/>
  <c r="I202" i="10"/>
  <c r="I201" i="10" s="1"/>
  <c r="J201" i="10"/>
  <c r="L196" i="10"/>
  <c r="K196" i="10"/>
  <c r="J196" i="10"/>
  <c r="J195" i="10" s="1"/>
  <c r="I196" i="10"/>
  <c r="L195" i="10"/>
  <c r="K195" i="10"/>
  <c r="I195" i="10"/>
  <c r="L191" i="10"/>
  <c r="L190" i="10" s="1"/>
  <c r="K191" i="10"/>
  <c r="J191" i="10"/>
  <c r="I191" i="10"/>
  <c r="I190" i="10" s="1"/>
  <c r="K190" i="10"/>
  <c r="J190" i="10"/>
  <c r="L188" i="10"/>
  <c r="L187" i="10" s="1"/>
  <c r="K188" i="10"/>
  <c r="K187" i="10" s="1"/>
  <c r="J188" i="10"/>
  <c r="I188" i="10"/>
  <c r="I187" i="10" s="1"/>
  <c r="I186" i="10" s="1"/>
  <c r="J187" i="10"/>
  <c r="L180" i="10"/>
  <c r="K180" i="10"/>
  <c r="J180" i="10"/>
  <c r="J179" i="10" s="1"/>
  <c r="I180" i="10"/>
  <c r="L179" i="10"/>
  <c r="K179" i="10"/>
  <c r="I179" i="10"/>
  <c r="L175" i="10"/>
  <c r="L174" i="10" s="1"/>
  <c r="L173" i="10" s="1"/>
  <c r="K175" i="10"/>
  <c r="J175" i="10"/>
  <c r="I175" i="10"/>
  <c r="I174" i="10" s="1"/>
  <c r="I173" i="10" s="1"/>
  <c r="K174" i="10"/>
  <c r="J174" i="10"/>
  <c r="J173" i="10" s="1"/>
  <c r="K173" i="10"/>
  <c r="L171" i="10"/>
  <c r="L170" i="10" s="1"/>
  <c r="L169" i="10" s="1"/>
  <c r="K171" i="10"/>
  <c r="J171" i="10"/>
  <c r="I171" i="10"/>
  <c r="I170" i="10" s="1"/>
  <c r="I169" i="10" s="1"/>
  <c r="I168" i="10" s="1"/>
  <c r="K170" i="10"/>
  <c r="J170" i="10"/>
  <c r="J169" i="10" s="1"/>
  <c r="K169" i="10"/>
  <c r="K168" i="10" s="1"/>
  <c r="L166" i="10"/>
  <c r="K166" i="10"/>
  <c r="J166" i="10"/>
  <c r="J165" i="10" s="1"/>
  <c r="I166" i="10"/>
  <c r="L165" i="10"/>
  <c r="K165" i="10"/>
  <c r="I165" i="10"/>
  <c r="L161" i="10"/>
  <c r="L160" i="10" s="1"/>
  <c r="L159" i="10" s="1"/>
  <c r="L158" i="10" s="1"/>
  <c r="K161" i="10"/>
  <c r="J161" i="10"/>
  <c r="I161" i="10"/>
  <c r="I160" i="10" s="1"/>
  <c r="I159" i="10" s="1"/>
  <c r="I158" i="10" s="1"/>
  <c r="K160" i="10"/>
  <c r="J160" i="10"/>
  <c r="K159" i="10"/>
  <c r="K158" i="10" s="1"/>
  <c r="L155" i="10"/>
  <c r="K155" i="10"/>
  <c r="J155" i="10"/>
  <c r="J154" i="10" s="1"/>
  <c r="J153" i="10" s="1"/>
  <c r="I155" i="10"/>
  <c r="L154" i="10"/>
  <c r="L153" i="10" s="1"/>
  <c r="K154" i="10"/>
  <c r="K153" i="10" s="1"/>
  <c r="I154" i="10"/>
  <c r="I153" i="10" s="1"/>
  <c r="L151" i="10"/>
  <c r="K151" i="10"/>
  <c r="J151" i="10"/>
  <c r="J150" i="10" s="1"/>
  <c r="I151" i="10"/>
  <c r="L150" i="10"/>
  <c r="K150" i="10"/>
  <c r="I150" i="10"/>
  <c r="L147" i="10"/>
  <c r="K147" i="10"/>
  <c r="J147" i="10"/>
  <c r="I147" i="10"/>
  <c r="I146" i="10" s="1"/>
  <c r="I145" i="10" s="1"/>
  <c r="L146" i="10"/>
  <c r="K146" i="10"/>
  <c r="J146" i="10"/>
  <c r="J145" i="10" s="1"/>
  <c r="L145" i="10"/>
  <c r="K145" i="10"/>
  <c r="L142" i="10"/>
  <c r="L141" i="10" s="1"/>
  <c r="L140" i="10" s="1"/>
  <c r="L139" i="10" s="1"/>
  <c r="K142" i="10"/>
  <c r="J142" i="10"/>
  <c r="I142" i="10"/>
  <c r="I141" i="10" s="1"/>
  <c r="I140" i="10" s="1"/>
  <c r="I139" i="10" s="1"/>
  <c r="K141" i="10"/>
  <c r="J141" i="10"/>
  <c r="J140" i="10" s="1"/>
  <c r="K140" i="10"/>
  <c r="K139" i="10" s="1"/>
  <c r="L137" i="10"/>
  <c r="K137" i="10"/>
  <c r="J137" i="10"/>
  <c r="J136" i="10" s="1"/>
  <c r="J135" i="10" s="1"/>
  <c r="I137" i="10"/>
  <c r="L136" i="10"/>
  <c r="L135" i="10" s="1"/>
  <c r="K136" i="10"/>
  <c r="K135" i="10" s="1"/>
  <c r="I136" i="10"/>
  <c r="I135" i="10" s="1"/>
  <c r="L133" i="10"/>
  <c r="K133" i="10"/>
  <c r="J133" i="10"/>
  <c r="J132" i="10" s="1"/>
  <c r="J131" i="10" s="1"/>
  <c r="I133" i="10"/>
  <c r="L132" i="10"/>
  <c r="L131" i="10" s="1"/>
  <c r="K132" i="10"/>
  <c r="K131" i="10" s="1"/>
  <c r="I132" i="10"/>
  <c r="I131" i="10" s="1"/>
  <c r="L129" i="10"/>
  <c r="K129" i="10"/>
  <c r="J129" i="10"/>
  <c r="J128" i="10" s="1"/>
  <c r="J127" i="10" s="1"/>
  <c r="I129" i="10"/>
  <c r="L128" i="10"/>
  <c r="L127" i="10" s="1"/>
  <c r="K128" i="10"/>
  <c r="K127" i="10" s="1"/>
  <c r="I128" i="10"/>
  <c r="I127" i="10" s="1"/>
  <c r="L125" i="10"/>
  <c r="K125" i="10"/>
  <c r="J125" i="10"/>
  <c r="J124" i="10" s="1"/>
  <c r="J123" i="10" s="1"/>
  <c r="I125" i="10"/>
  <c r="L124" i="10"/>
  <c r="L123" i="10" s="1"/>
  <c r="K124" i="10"/>
  <c r="K123" i="10" s="1"/>
  <c r="I124" i="10"/>
  <c r="I123" i="10" s="1"/>
  <c r="L121" i="10"/>
  <c r="K121" i="10"/>
  <c r="J121" i="10"/>
  <c r="J120" i="10" s="1"/>
  <c r="J119" i="10" s="1"/>
  <c r="I121" i="10"/>
  <c r="L120" i="10"/>
  <c r="L119" i="10" s="1"/>
  <c r="K120" i="10"/>
  <c r="K119" i="10" s="1"/>
  <c r="I120" i="10"/>
  <c r="I119" i="10" s="1"/>
  <c r="L116" i="10"/>
  <c r="K116" i="10"/>
  <c r="J116" i="10"/>
  <c r="J115" i="10" s="1"/>
  <c r="J114" i="10" s="1"/>
  <c r="I116" i="10"/>
  <c r="L115" i="10"/>
  <c r="L114" i="10" s="1"/>
  <c r="K115" i="10"/>
  <c r="K114" i="10" s="1"/>
  <c r="I115" i="10"/>
  <c r="I114" i="10" s="1"/>
  <c r="L110" i="10"/>
  <c r="L109" i="10" s="1"/>
  <c r="K110" i="10"/>
  <c r="K109" i="10" s="1"/>
  <c r="J110" i="10"/>
  <c r="I110" i="10"/>
  <c r="I109" i="10" s="1"/>
  <c r="J109" i="10"/>
  <c r="L106" i="10"/>
  <c r="K106" i="10"/>
  <c r="J106" i="10"/>
  <c r="J105" i="10" s="1"/>
  <c r="J104" i="10" s="1"/>
  <c r="I106" i="10"/>
  <c r="L105" i="10"/>
  <c r="K105" i="10"/>
  <c r="I105" i="10"/>
  <c r="I104" i="10" s="1"/>
  <c r="L101" i="10"/>
  <c r="K101" i="10"/>
  <c r="J101" i="10"/>
  <c r="J100" i="10" s="1"/>
  <c r="J99" i="10" s="1"/>
  <c r="I101" i="10"/>
  <c r="L100" i="10"/>
  <c r="L99" i="10" s="1"/>
  <c r="K100" i="10"/>
  <c r="K99" i="10" s="1"/>
  <c r="I100" i="10"/>
  <c r="I99" i="10" s="1"/>
  <c r="L96" i="10"/>
  <c r="K96" i="10"/>
  <c r="J96" i="10"/>
  <c r="J95" i="10" s="1"/>
  <c r="J94" i="10" s="1"/>
  <c r="I96" i="10"/>
  <c r="L95" i="10"/>
  <c r="L94" i="10" s="1"/>
  <c r="K95" i="10"/>
  <c r="K94" i="10" s="1"/>
  <c r="I95" i="10"/>
  <c r="I94" i="10" s="1"/>
  <c r="I93" i="10" s="1"/>
  <c r="L89" i="10"/>
  <c r="L88" i="10" s="1"/>
  <c r="L87" i="10" s="1"/>
  <c r="L86" i="10" s="1"/>
  <c r="K89" i="10"/>
  <c r="K88" i="10" s="1"/>
  <c r="K87" i="10" s="1"/>
  <c r="K86" i="10" s="1"/>
  <c r="J89" i="10"/>
  <c r="I89" i="10"/>
  <c r="I88" i="10" s="1"/>
  <c r="I87" i="10" s="1"/>
  <c r="I86" i="10" s="1"/>
  <c r="J88" i="10"/>
  <c r="J87" i="10"/>
  <c r="J86" i="10" s="1"/>
  <c r="L84" i="10"/>
  <c r="K84" i="10"/>
  <c r="J84" i="10"/>
  <c r="I84" i="10"/>
  <c r="I83" i="10" s="1"/>
  <c r="I82" i="10" s="1"/>
  <c r="L83" i="10"/>
  <c r="K83" i="10"/>
  <c r="J83" i="10"/>
  <c r="J82" i="10" s="1"/>
  <c r="L82" i="10"/>
  <c r="K82" i="10"/>
  <c r="L78" i="10"/>
  <c r="K78" i="10"/>
  <c r="J78" i="10"/>
  <c r="I78" i="10"/>
  <c r="I77" i="10" s="1"/>
  <c r="L77" i="10"/>
  <c r="K77" i="10"/>
  <c r="J77" i="10"/>
  <c r="L73" i="10"/>
  <c r="L72" i="10" s="1"/>
  <c r="K73" i="10"/>
  <c r="K72" i="10" s="1"/>
  <c r="J73" i="10"/>
  <c r="I73" i="10"/>
  <c r="I72" i="10" s="1"/>
  <c r="J72" i="10"/>
  <c r="L68" i="10"/>
  <c r="K68" i="10"/>
  <c r="J68" i="10"/>
  <c r="J67" i="10" s="1"/>
  <c r="J66" i="10" s="1"/>
  <c r="I68" i="10"/>
  <c r="L67" i="10"/>
  <c r="K67" i="10"/>
  <c r="I67" i="10"/>
  <c r="L49" i="10"/>
  <c r="L48" i="10" s="1"/>
  <c r="L47" i="10" s="1"/>
  <c r="L46" i="10" s="1"/>
  <c r="K49" i="10"/>
  <c r="K48" i="10" s="1"/>
  <c r="K47" i="10" s="1"/>
  <c r="K46" i="10" s="1"/>
  <c r="J49" i="10"/>
  <c r="I49" i="10"/>
  <c r="I48" i="10" s="1"/>
  <c r="I47" i="10" s="1"/>
  <c r="I46" i="10" s="1"/>
  <c r="J48" i="10"/>
  <c r="J47" i="10"/>
  <c r="J46" i="10" s="1"/>
  <c r="L44" i="10"/>
  <c r="K44" i="10"/>
  <c r="J44" i="10"/>
  <c r="I44" i="10"/>
  <c r="I43" i="10" s="1"/>
  <c r="I42" i="10" s="1"/>
  <c r="L43" i="10"/>
  <c r="K43" i="10"/>
  <c r="J43" i="10"/>
  <c r="J42" i="10" s="1"/>
  <c r="L42" i="10"/>
  <c r="K42" i="10"/>
  <c r="L40" i="10"/>
  <c r="K40" i="10"/>
  <c r="J40" i="10"/>
  <c r="I40" i="10"/>
  <c r="L38" i="10"/>
  <c r="K38" i="10"/>
  <c r="J38" i="10"/>
  <c r="J37" i="10" s="1"/>
  <c r="J36" i="10" s="1"/>
  <c r="I38" i="10"/>
  <c r="L37" i="10"/>
  <c r="L36" i="10" s="1"/>
  <c r="L35" i="10" s="1"/>
  <c r="K37" i="10"/>
  <c r="K36" i="10" s="1"/>
  <c r="K35" i="10" s="1"/>
  <c r="I37" i="10"/>
  <c r="I36" i="10" s="1"/>
  <c r="I35" i="10" s="1"/>
  <c r="L365" i="2"/>
  <c r="K365" i="2"/>
  <c r="J365" i="2"/>
  <c r="I365" i="2"/>
  <c r="I364" i="2" s="1"/>
  <c r="L364" i="2"/>
  <c r="K364" i="2"/>
  <c r="J364" i="2"/>
  <c r="L362" i="2"/>
  <c r="K362" i="2"/>
  <c r="K361" i="2" s="1"/>
  <c r="J362" i="2"/>
  <c r="I362" i="2"/>
  <c r="L361" i="2"/>
  <c r="J361" i="2"/>
  <c r="I361" i="2"/>
  <c r="L359" i="2"/>
  <c r="L358" i="2" s="1"/>
  <c r="K359" i="2"/>
  <c r="K358" i="2" s="1"/>
  <c r="J359" i="2"/>
  <c r="J358" i="2" s="1"/>
  <c r="I359" i="2"/>
  <c r="I358" i="2" s="1"/>
  <c r="L355" i="2"/>
  <c r="K355" i="2"/>
  <c r="J355" i="2"/>
  <c r="I355" i="2"/>
  <c r="I354" i="2" s="1"/>
  <c r="L354" i="2"/>
  <c r="K354" i="2"/>
  <c r="J354" i="2"/>
  <c r="L351" i="2"/>
  <c r="K351" i="2"/>
  <c r="K350" i="2" s="1"/>
  <c r="J351" i="2"/>
  <c r="I351" i="2"/>
  <c r="L350" i="2"/>
  <c r="J350" i="2"/>
  <c r="I350" i="2"/>
  <c r="L347" i="2"/>
  <c r="L346" i="2" s="1"/>
  <c r="L336" i="2" s="1"/>
  <c r="K347" i="2"/>
  <c r="K346" i="2" s="1"/>
  <c r="J347" i="2"/>
  <c r="J346" i="2" s="1"/>
  <c r="J336" i="2" s="1"/>
  <c r="I347" i="2"/>
  <c r="I346" i="2" s="1"/>
  <c r="L343" i="2"/>
  <c r="K343" i="2"/>
  <c r="J343" i="2"/>
  <c r="I343" i="2"/>
  <c r="L340" i="2"/>
  <c r="K340" i="2"/>
  <c r="J340" i="2"/>
  <c r="I340" i="2"/>
  <c r="L338" i="2"/>
  <c r="K338" i="2"/>
  <c r="K337" i="2" s="1"/>
  <c r="K336" i="2" s="1"/>
  <c r="J338" i="2"/>
  <c r="I338" i="2"/>
  <c r="L337" i="2"/>
  <c r="J337" i="2"/>
  <c r="I337" i="2"/>
  <c r="L333" i="2"/>
  <c r="K333" i="2"/>
  <c r="K332" i="2" s="1"/>
  <c r="J333" i="2"/>
  <c r="I333" i="2"/>
  <c r="L332" i="2"/>
  <c r="J332" i="2"/>
  <c r="I332" i="2"/>
  <c r="L330" i="2"/>
  <c r="L329" i="2" s="1"/>
  <c r="K330" i="2"/>
  <c r="K329" i="2" s="1"/>
  <c r="J330" i="2"/>
  <c r="J329" i="2" s="1"/>
  <c r="I330" i="2"/>
  <c r="I329" i="2" s="1"/>
  <c r="L327" i="2"/>
  <c r="K327" i="2"/>
  <c r="J327" i="2"/>
  <c r="I327" i="2"/>
  <c r="I326" i="2" s="1"/>
  <c r="L326" i="2"/>
  <c r="K326" i="2"/>
  <c r="J326" i="2"/>
  <c r="L323" i="2"/>
  <c r="K323" i="2"/>
  <c r="K322" i="2" s="1"/>
  <c r="J323" i="2"/>
  <c r="I323" i="2"/>
  <c r="L322" i="2"/>
  <c r="J322" i="2"/>
  <c r="I322" i="2"/>
  <c r="L319" i="2"/>
  <c r="L318" i="2" s="1"/>
  <c r="K319" i="2"/>
  <c r="K318" i="2" s="1"/>
  <c r="J319" i="2"/>
  <c r="J318" i="2" s="1"/>
  <c r="I319" i="2"/>
  <c r="I318" i="2" s="1"/>
  <c r="L315" i="2"/>
  <c r="K315" i="2"/>
  <c r="J315" i="2"/>
  <c r="I315" i="2"/>
  <c r="I314" i="2" s="1"/>
  <c r="L314" i="2"/>
  <c r="K314" i="2"/>
  <c r="J314" i="2"/>
  <c r="L311" i="2"/>
  <c r="K311" i="2"/>
  <c r="J311" i="2"/>
  <c r="I311" i="2"/>
  <c r="L308" i="2"/>
  <c r="K308" i="2"/>
  <c r="J308" i="2"/>
  <c r="I308" i="2"/>
  <c r="L306" i="2"/>
  <c r="L305" i="2" s="1"/>
  <c r="L304" i="2" s="1"/>
  <c r="L303" i="2" s="1"/>
  <c r="K306" i="2"/>
  <c r="K305" i="2" s="1"/>
  <c r="J306" i="2"/>
  <c r="J305" i="2" s="1"/>
  <c r="I306" i="2"/>
  <c r="I305" i="2" s="1"/>
  <c r="L300" i="2"/>
  <c r="K300" i="2"/>
  <c r="K299" i="2" s="1"/>
  <c r="J300" i="2"/>
  <c r="I300" i="2"/>
  <c r="L299" i="2"/>
  <c r="J299" i="2"/>
  <c r="I299" i="2"/>
  <c r="L297" i="2"/>
  <c r="K297" i="2"/>
  <c r="K296" i="2" s="1"/>
  <c r="J297" i="2"/>
  <c r="J296" i="2" s="1"/>
  <c r="I297" i="2"/>
  <c r="L296" i="2"/>
  <c r="I296" i="2"/>
  <c r="L294" i="2"/>
  <c r="L293" i="2" s="1"/>
  <c r="K294" i="2"/>
  <c r="J294" i="2"/>
  <c r="I294" i="2"/>
  <c r="I293" i="2" s="1"/>
  <c r="K293" i="2"/>
  <c r="J293" i="2"/>
  <c r="L290" i="2"/>
  <c r="K290" i="2"/>
  <c r="K289" i="2" s="1"/>
  <c r="J290" i="2"/>
  <c r="I290" i="2"/>
  <c r="L289" i="2"/>
  <c r="J289" i="2"/>
  <c r="I289" i="2"/>
  <c r="L286" i="2"/>
  <c r="K286" i="2"/>
  <c r="K285" i="2" s="1"/>
  <c r="J286" i="2"/>
  <c r="J285" i="2" s="1"/>
  <c r="I286" i="2"/>
  <c r="L285" i="2"/>
  <c r="I285" i="2"/>
  <c r="L282" i="2"/>
  <c r="L281" i="2" s="1"/>
  <c r="L271" i="2" s="1"/>
  <c r="K282" i="2"/>
  <c r="J282" i="2"/>
  <c r="I282" i="2"/>
  <c r="I281" i="2" s="1"/>
  <c r="K281" i="2"/>
  <c r="J281" i="2"/>
  <c r="L278" i="2"/>
  <c r="K278" i="2"/>
  <c r="J278" i="2"/>
  <c r="I278" i="2"/>
  <c r="L275" i="2"/>
  <c r="K275" i="2"/>
  <c r="J275" i="2"/>
  <c r="I275" i="2"/>
  <c r="L273" i="2"/>
  <c r="K273" i="2"/>
  <c r="K272" i="2" s="1"/>
  <c r="J273" i="2"/>
  <c r="J272" i="2" s="1"/>
  <c r="I273" i="2"/>
  <c r="L272" i="2"/>
  <c r="I272" i="2"/>
  <c r="L268" i="2"/>
  <c r="K268" i="2"/>
  <c r="K267" i="2" s="1"/>
  <c r="J268" i="2"/>
  <c r="J267" i="2" s="1"/>
  <c r="I268" i="2"/>
  <c r="L267" i="2"/>
  <c r="I267" i="2"/>
  <c r="L265" i="2"/>
  <c r="L264" i="2" s="1"/>
  <c r="K265" i="2"/>
  <c r="J265" i="2"/>
  <c r="I265" i="2"/>
  <c r="I264" i="2" s="1"/>
  <c r="K264" i="2"/>
  <c r="J264" i="2"/>
  <c r="L262" i="2"/>
  <c r="K262" i="2"/>
  <c r="K261" i="2" s="1"/>
  <c r="J262" i="2"/>
  <c r="I262" i="2"/>
  <c r="L261" i="2"/>
  <c r="J261" i="2"/>
  <c r="I261" i="2"/>
  <c r="L258" i="2"/>
  <c r="K258" i="2"/>
  <c r="K257" i="2" s="1"/>
  <c r="J258" i="2"/>
  <c r="J257" i="2" s="1"/>
  <c r="I258" i="2"/>
  <c r="L257" i="2"/>
  <c r="I257" i="2"/>
  <c r="L254" i="2"/>
  <c r="L253" i="2" s="1"/>
  <c r="K254" i="2"/>
  <c r="J254" i="2"/>
  <c r="I254" i="2"/>
  <c r="I253" i="2" s="1"/>
  <c r="K253" i="2"/>
  <c r="J253" i="2"/>
  <c r="L250" i="2"/>
  <c r="K250" i="2"/>
  <c r="K249" i="2" s="1"/>
  <c r="J250" i="2"/>
  <c r="I250" i="2"/>
  <c r="L249" i="2"/>
  <c r="J249" i="2"/>
  <c r="I249" i="2"/>
  <c r="L246" i="2"/>
  <c r="K246" i="2"/>
  <c r="J246" i="2"/>
  <c r="I246" i="2"/>
  <c r="L243" i="2"/>
  <c r="K243" i="2"/>
  <c r="J243" i="2"/>
  <c r="I243" i="2"/>
  <c r="L241" i="2"/>
  <c r="L240" i="2" s="1"/>
  <c r="K241" i="2"/>
  <c r="J241" i="2"/>
  <c r="I241" i="2"/>
  <c r="I240" i="2" s="1"/>
  <c r="K240" i="2"/>
  <c r="K239" i="2" s="1"/>
  <c r="J240" i="2"/>
  <c r="J239" i="2" s="1"/>
  <c r="L234" i="2"/>
  <c r="K234" i="2"/>
  <c r="K233" i="2" s="1"/>
  <c r="K232" i="2" s="1"/>
  <c r="J234" i="2"/>
  <c r="J233" i="2" s="1"/>
  <c r="J232" i="2" s="1"/>
  <c r="I234" i="2"/>
  <c r="L233" i="2"/>
  <c r="I233" i="2"/>
  <c r="L232" i="2"/>
  <c r="I232" i="2"/>
  <c r="L230" i="2"/>
  <c r="K230" i="2"/>
  <c r="K229" i="2" s="1"/>
  <c r="K228" i="2" s="1"/>
  <c r="J230" i="2"/>
  <c r="J229" i="2" s="1"/>
  <c r="J228" i="2" s="1"/>
  <c r="I230" i="2"/>
  <c r="L229" i="2"/>
  <c r="I229" i="2"/>
  <c r="L228" i="2"/>
  <c r="I228" i="2"/>
  <c r="L221" i="2"/>
  <c r="K221" i="2"/>
  <c r="K220" i="2" s="1"/>
  <c r="J221" i="2"/>
  <c r="J220" i="2" s="1"/>
  <c r="I221" i="2"/>
  <c r="L220" i="2"/>
  <c r="I220" i="2"/>
  <c r="L218" i="2"/>
  <c r="L217" i="2" s="1"/>
  <c r="L216" i="2" s="1"/>
  <c r="K218" i="2"/>
  <c r="J218" i="2"/>
  <c r="I218" i="2"/>
  <c r="I217" i="2" s="1"/>
  <c r="I216" i="2" s="1"/>
  <c r="K217" i="2"/>
  <c r="K216" i="2" s="1"/>
  <c r="J217" i="2"/>
  <c r="L211" i="2"/>
  <c r="L210" i="2" s="1"/>
  <c r="L209" i="2" s="1"/>
  <c r="K211" i="2"/>
  <c r="J211" i="2"/>
  <c r="I211" i="2"/>
  <c r="I210" i="2" s="1"/>
  <c r="I209" i="2" s="1"/>
  <c r="K210" i="2"/>
  <c r="K209" i="2" s="1"/>
  <c r="J210" i="2"/>
  <c r="J209" i="2" s="1"/>
  <c r="L207" i="2"/>
  <c r="L206" i="2" s="1"/>
  <c r="K207" i="2"/>
  <c r="J207" i="2"/>
  <c r="I207" i="2"/>
  <c r="I206" i="2" s="1"/>
  <c r="K206" i="2"/>
  <c r="J206" i="2"/>
  <c r="L202" i="2"/>
  <c r="K202" i="2"/>
  <c r="K201" i="2" s="1"/>
  <c r="J202" i="2"/>
  <c r="I202" i="2"/>
  <c r="L201" i="2"/>
  <c r="J201" i="2"/>
  <c r="I201" i="2"/>
  <c r="L196" i="2"/>
  <c r="K196" i="2"/>
  <c r="K195" i="2" s="1"/>
  <c r="J196" i="2"/>
  <c r="J195" i="2" s="1"/>
  <c r="I196" i="2"/>
  <c r="L195" i="2"/>
  <c r="I195" i="2"/>
  <c r="L191" i="2"/>
  <c r="L190" i="2" s="1"/>
  <c r="K191" i="2"/>
  <c r="J191" i="2"/>
  <c r="I191" i="2"/>
  <c r="I190" i="2" s="1"/>
  <c r="K190" i="2"/>
  <c r="J190" i="2"/>
  <c r="L188" i="2"/>
  <c r="K188" i="2"/>
  <c r="K187" i="2" s="1"/>
  <c r="K186" i="2" s="1"/>
  <c r="K185" i="2" s="1"/>
  <c r="J188" i="2"/>
  <c r="I188" i="2"/>
  <c r="L187" i="2"/>
  <c r="J187" i="2"/>
  <c r="I187" i="2"/>
  <c r="L180" i="2"/>
  <c r="K180" i="2"/>
  <c r="K179" i="2" s="1"/>
  <c r="J180" i="2"/>
  <c r="J179" i="2" s="1"/>
  <c r="I180" i="2"/>
  <c r="L179" i="2"/>
  <c r="I179" i="2"/>
  <c r="L175" i="2"/>
  <c r="L174" i="2" s="1"/>
  <c r="L173" i="2" s="1"/>
  <c r="K175" i="2"/>
  <c r="J175" i="2"/>
  <c r="I175" i="2"/>
  <c r="I174" i="2" s="1"/>
  <c r="I173" i="2" s="1"/>
  <c r="K174" i="2"/>
  <c r="J174" i="2"/>
  <c r="L171" i="2"/>
  <c r="L170" i="2" s="1"/>
  <c r="L169" i="2" s="1"/>
  <c r="K171" i="2"/>
  <c r="J171" i="2"/>
  <c r="I171" i="2"/>
  <c r="I170" i="2" s="1"/>
  <c r="I169" i="2" s="1"/>
  <c r="I168" i="2" s="1"/>
  <c r="K170" i="2"/>
  <c r="K169" i="2" s="1"/>
  <c r="J170" i="2"/>
  <c r="J169" i="2" s="1"/>
  <c r="L166" i="2"/>
  <c r="K166" i="2"/>
  <c r="K165" i="2" s="1"/>
  <c r="J166" i="2"/>
  <c r="J165" i="2" s="1"/>
  <c r="I166" i="2"/>
  <c r="L165" i="2"/>
  <c r="I165" i="2"/>
  <c r="L161" i="2"/>
  <c r="L160" i="2" s="1"/>
  <c r="L159" i="2" s="1"/>
  <c r="L158" i="2" s="1"/>
  <c r="K161" i="2"/>
  <c r="J161" i="2"/>
  <c r="I161" i="2"/>
  <c r="I160" i="2" s="1"/>
  <c r="I159" i="2" s="1"/>
  <c r="I158" i="2" s="1"/>
  <c r="K160" i="2"/>
  <c r="J160" i="2"/>
  <c r="J159" i="2" s="1"/>
  <c r="J158" i="2" s="1"/>
  <c r="L155" i="2"/>
  <c r="K155" i="2"/>
  <c r="K154" i="2" s="1"/>
  <c r="K153" i="2" s="1"/>
  <c r="J155" i="2"/>
  <c r="J154" i="2" s="1"/>
  <c r="J153" i="2" s="1"/>
  <c r="I155" i="2"/>
  <c r="L154" i="2"/>
  <c r="I154" i="2"/>
  <c r="L153" i="2"/>
  <c r="I153" i="2"/>
  <c r="L151" i="2"/>
  <c r="K151" i="2"/>
  <c r="K150" i="2" s="1"/>
  <c r="J151" i="2"/>
  <c r="J150" i="2" s="1"/>
  <c r="I151" i="2"/>
  <c r="L150" i="2"/>
  <c r="I150" i="2"/>
  <c r="L147" i="2"/>
  <c r="L146" i="2" s="1"/>
  <c r="L145" i="2" s="1"/>
  <c r="K147" i="2"/>
  <c r="J147" i="2"/>
  <c r="I147" i="2"/>
  <c r="I146" i="2" s="1"/>
  <c r="I145" i="2" s="1"/>
  <c r="K146" i="2"/>
  <c r="K145" i="2" s="1"/>
  <c r="J146" i="2"/>
  <c r="J145" i="2" s="1"/>
  <c r="L142" i="2"/>
  <c r="L141" i="2" s="1"/>
  <c r="L140" i="2" s="1"/>
  <c r="L139" i="2" s="1"/>
  <c r="K142" i="2"/>
  <c r="J142" i="2"/>
  <c r="I142" i="2"/>
  <c r="I141" i="2" s="1"/>
  <c r="I140" i="2" s="1"/>
  <c r="I139" i="2" s="1"/>
  <c r="K141" i="2"/>
  <c r="K140" i="2" s="1"/>
  <c r="K139" i="2" s="1"/>
  <c r="J141" i="2"/>
  <c r="J140" i="2" s="1"/>
  <c r="J139" i="2" s="1"/>
  <c r="L137" i="2"/>
  <c r="K137" i="2"/>
  <c r="K136" i="2" s="1"/>
  <c r="K135" i="2" s="1"/>
  <c r="J137" i="2"/>
  <c r="J136" i="2" s="1"/>
  <c r="J135" i="2" s="1"/>
  <c r="I137" i="2"/>
  <c r="L136" i="2"/>
  <c r="I136" i="2"/>
  <c r="L135" i="2"/>
  <c r="I135" i="2"/>
  <c r="L133" i="2"/>
  <c r="K133" i="2"/>
  <c r="K132" i="2" s="1"/>
  <c r="K131" i="2" s="1"/>
  <c r="J133" i="2"/>
  <c r="J132" i="2" s="1"/>
  <c r="J131" i="2" s="1"/>
  <c r="I133" i="2"/>
  <c r="L132" i="2"/>
  <c r="I132" i="2"/>
  <c r="L131" i="2"/>
  <c r="I131" i="2"/>
  <c r="L129" i="2"/>
  <c r="K129" i="2"/>
  <c r="K128" i="2" s="1"/>
  <c r="K127" i="2" s="1"/>
  <c r="J129" i="2"/>
  <c r="J128" i="2" s="1"/>
  <c r="J127" i="2" s="1"/>
  <c r="I129" i="2"/>
  <c r="L128" i="2"/>
  <c r="I128" i="2"/>
  <c r="L127" i="2"/>
  <c r="I127" i="2"/>
  <c r="L125" i="2"/>
  <c r="K125" i="2"/>
  <c r="K124" i="2" s="1"/>
  <c r="K123" i="2" s="1"/>
  <c r="J125" i="2"/>
  <c r="J124" i="2" s="1"/>
  <c r="J123" i="2" s="1"/>
  <c r="I125" i="2"/>
  <c r="L124" i="2"/>
  <c r="I124" i="2"/>
  <c r="L123" i="2"/>
  <c r="I123" i="2"/>
  <c r="L121" i="2"/>
  <c r="K121" i="2"/>
  <c r="K120" i="2" s="1"/>
  <c r="K119" i="2" s="1"/>
  <c r="J121" i="2"/>
  <c r="J120" i="2" s="1"/>
  <c r="J119" i="2" s="1"/>
  <c r="I121" i="2"/>
  <c r="L120" i="2"/>
  <c r="I120" i="2"/>
  <c r="L119" i="2"/>
  <c r="I119" i="2"/>
  <c r="L116" i="2"/>
  <c r="K116" i="2"/>
  <c r="K115" i="2" s="1"/>
  <c r="K114" i="2" s="1"/>
  <c r="J116" i="2"/>
  <c r="J115" i="2" s="1"/>
  <c r="J114" i="2" s="1"/>
  <c r="I116" i="2"/>
  <c r="L115" i="2"/>
  <c r="I115" i="2"/>
  <c r="L114" i="2"/>
  <c r="L113" i="2" s="1"/>
  <c r="I114" i="2"/>
  <c r="I113" i="2" s="1"/>
  <c r="L110" i="2"/>
  <c r="K110" i="2"/>
  <c r="K109" i="2" s="1"/>
  <c r="J110" i="2"/>
  <c r="I110" i="2"/>
  <c r="L109" i="2"/>
  <c r="J109" i="2"/>
  <c r="I109" i="2"/>
  <c r="L106" i="2"/>
  <c r="K106" i="2"/>
  <c r="K105" i="2" s="1"/>
  <c r="K104" i="2" s="1"/>
  <c r="J106" i="2"/>
  <c r="J105" i="2" s="1"/>
  <c r="J104" i="2" s="1"/>
  <c r="I106" i="2"/>
  <c r="L105" i="2"/>
  <c r="I105" i="2"/>
  <c r="L104" i="2"/>
  <c r="I104" i="2"/>
  <c r="L101" i="2"/>
  <c r="K101" i="2"/>
  <c r="K100" i="2" s="1"/>
  <c r="K99" i="2" s="1"/>
  <c r="J101" i="2"/>
  <c r="J100" i="2" s="1"/>
  <c r="J99" i="2" s="1"/>
  <c r="I101" i="2"/>
  <c r="L100" i="2"/>
  <c r="I100" i="2"/>
  <c r="L99" i="2"/>
  <c r="I99" i="2"/>
  <c r="L96" i="2"/>
  <c r="K96" i="2"/>
  <c r="K95" i="2" s="1"/>
  <c r="K94" i="2" s="1"/>
  <c r="J96" i="2"/>
  <c r="J95" i="2" s="1"/>
  <c r="J94" i="2" s="1"/>
  <c r="I96" i="2"/>
  <c r="L95" i="2"/>
  <c r="I95" i="2"/>
  <c r="L94" i="2"/>
  <c r="L93" i="2" s="1"/>
  <c r="I94" i="2"/>
  <c r="I93" i="2" s="1"/>
  <c r="L89" i="2"/>
  <c r="K89" i="2"/>
  <c r="K88" i="2" s="1"/>
  <c r="K87" i="2" s="1"/>
  <c r="K86" i="2" s="1"/>
  <c r="J89" i="2"/>
  <c r="I89" i="2"/>
  <c r="L88" i="2"/>
  <c r="L87" i="2" s="1"/>
  <c r="L86" i="2" s="1"/>
  <c r="J88" i="2"/>
  <c r="I88" i="2"/>
  <c r="I87" i="2" s="1"/>
  <c r="I86" i="2" s="1"/>
  <c r="J87" i="2"/>
  <c r="J86" i="2" s="1"/>
  <c r="L84" i="2"/>
  <c r="L83" i="2" s="1"/>
  <c r="L82" i="2" s="1"/>
  <c r="K84" i="2"/>
  <c r="J84" i="2"/>
  <c r="I84" i="2"/>
  <c r="I83" i="2" s="1"/>
  <c r="I82" i="2" s="1"/>
  <c r="K83" i="2"/>
  <c r="K82" i="2" s="1"/>
  <c r="J83" i="2"/>
  <c r="J82" i="2" s="1"/>
  <c r="L78" i="2"/>
  <c r="L77" i="2" s="1"/>
  <c r="L66" i="2" s="1"/>
  <c r="L65" i="2" s="1"/>
  <c r="K78" i="2"/>
  <c r="J78" i="2"/>
  <c r="I78" i="2"/>
  <c r="I77" i="2" s="1"/>
  <c r="I66" i="2" s="1"/>
  <c r="K77" i="2"/>
  <c r="J77" i="2"/>
  <c r="L73" i="2"/>
  <c r="K73" i="2"/>
  <c r="K72" i="2" s="1"/>
  <c r="J73" i="2"/>
  <c r="I73" i="2"/>
  <c r="L72" i="2"/>
  <c r="J72" i="2"/>
  <c r="I72" i="2"/>
  <c r="L68" i="2"/>
  <c r="K68" i="2"/>
  <c r="K67" i="2" s="1"/>
  <c r="K66" i="2" s="1"/>
  <c r="K65" i="2" s="1"/>
  <c r="J68" i="2"/>
  <c r="J67" i="2" s="1"/>
  <c r="J66" i="2" s="1"/>
  <c r="I68" i="2"/>
  <c r="L67" i="2"/>
  <c r="I67" i="2"/>
  <c r="L49" i="2"/>
  <c r="K49" i="2"/>
  <c r="K48" i="2" s="1"/>
  <c r="K47" i="2" s="1"/>
  <c r="K46" i="2" s="1"/>
  <c r="J49" i="2"/>
  <c r="I49" i="2"/>
  <c r="L48" i="2"/>
  <c r="L47" i="2" s="1"/>
  <c r="L46" i="2" s="1"/>
  <c r="J48" i="2"/>
  <c r="I48" i="2"/>
  <c r="I47" i="2" s="1"/>
  <c r="I46" i="2" s="1"/>
  <c r="J47" i="2"/>
  <c r="J46" i="2" s="1"/>
  <c r="L44" i="2"/>
  <c r="L43" i="2" s="1"/>
  <c r="L42" i="2" s="1"/>
  <c r="K44" i="2"/>
  <c r="J44" i="2"/>
  <c r="I44" i="2"/>
  <c r="I43" i="2" s="1"/>
  <c r="I42" i="2" s="1"/>
  <c r="K43" i="2"/>
  <c r="K42" i="2" s="1"/>
  <c r="J43" i="2"/>
  <c r="J42" i="2" s="1"/>
  <c r="L40" i="2"/>
  <c r="K40" i="2"/>
  <c r="J40" i="2"/>
  <c r="I40" i="2"/>
  <c r="I37" i="2" s="1"/>
  <c r="I36" i="2" s="1"/>
  <c r="I35" i="2" s="1"/>
  <c r="L38" i="2"/>
  <c r="K38" i="2"/>
  <c r="K37" i="2" s="1"/>
  <c r="K36" i="2" s="1"/>
  <c r="K35" i="2" s="1"/>
  <c r="J38" i="2"/>
  <c r="J37" i="2" s="1"/>
  <c r="J36" i="2" s="1"/>
  <c r="I38" i="2"/>
  <c r="L37" i="2"/>
  <c r="L36" i="2"/>
  <c r="L365" i="11"/>
  <c r="K365" i="11"/>
  <c r="J365" i="11"/>
  <c r="I365" i="11"/>
  <c r="L364" i="11"/>
  <c r="K364" i="11"/>
  <c r="J364" i="11"/>
  <c r="I364" i="11"/>
  <c r="L362" i="11"/>
  <c r="K362" i="11"/>
  <c r="J362" i="11"/>
  <c r="I362" i="11"/>
  <c r="L361" i="11"/>
  <c r="K361" i="11"/>
  <c r="J361" i="11"/>
  <c r="I361" i="11"/>
  <c r="L359" i="11"/>
  <c r="L358" i="11" s="1"/>
  <c r="K359" i="11"/>
  <c r="K358" i="11" s="1"/>
  <c r="J359" i="11"/>
  <c r="J358" i="11" s="1"/>
  <c r="I359" i="11"/>
  <c r="I358" i="11" s="1"/>
  <c r="L355" i="11"/>
  <c r="K355" i="11"/>
  <c r="J355" i="11"/>
  <c r="I355" i="11"/>
  <c r="L354" i="11"/>
  <c r="K354" i="11"/>
  <c r="J354" i="11"/>
  <c r="I354" i="11"/>
  <c r="L351" i="11"/>
  <c r="L350" i="11" s="1"/>
  <c r="K351" i="11"/>
  <c r="K350" i="11" s="1"/>
  <c r="J351" i="11"/>
  <c r="I351" i="11"/>
  <c r="J350" i="11"/>
  <c r="I350" i="11"/>
  <c r="L347" i="11"/>
  <c r="L346" i="11" s="1"/>
  <c r="K347" i="11"/>
  <c r="K346" i="11" s="1"/>
  <c r="K336" i="11" s="1"/>
  <c r="J347" i="11"/>
  <c r="J346" i="11" s="1"/>
  <c r="I347" i="11"/>
  <c r="I346" i="11" s="1"/>
  <c r="L343" i="11"/>
  <c r="K343" i="11"/>
  <c r="J343" i="11"/>
  <c r="I343" i="11"/>
  <c r="L340" i="11"/>
  <c r="K340" i="11"/>
  <c r="J340" i="11"/>
  <c r="I340" i="11"/>
  <c r="L338" i="11"/>
  <c r="L337" i="11" s="1"/>
  <c r="L336" i="11" s="1"/>
  <c r="K338" i="11"/>
  <c r="J338" i="11"/>
  <c r="I338" i="11"/>
  <c r="K337" i="11"/>
  <c r="J337" i="11"/>
  <c r="I337" i="11"/>
  <c r="L333" i="11"/>
  <c r="L332" i="11" s="1"/>
  <c r="K333" i="11"/>
  <c r="K332" i="11" s="1"/>
  <c r="J333" i="11"/>
  <c r="I333" i="11"/>
  <c r="J332" i="11"/>
  <c r="I332" i="11"/>
  <c r="L330" i="11"/>
  <c r="L329" i="11" s="1"/>
  <c r="K330" i="11"/>
  <c r="K329" i="11" s="1"/>
  <c r="J330" i="11"/>
  <c r="J329" i="11" s="1"/>
  <c r="I330" i="11"/>
  <c r="I329" i="11" s="1"/>
  <c r="L327" i="11"/>
  <c r="K327" i="11"/>
  <c r="J327" i="11"/>
  <c r="I327" i="11"/>
  <c r="L326" i="11"/>
  <c r="K326" i="11"/>
  <c r="J326" i="11"/>
  <c r="I326" i="11"/>
  <c r="L323" i="11"/>
  <c r="L322" i="11" s="1"/>
  <c r="K323" i="11"/>
  <c r="J323" i="11"/>
  <c r="I323" i="11"/>
  <c r="K322" i="11"/>
  <c r="J322" i="11"/>
  <c r="I322" i="11"/>
  <c r="L319" i="11"/>
  <c r="L318" i="11" s="1"/>
  <c r="K319" i="11"/>
  <c r="K318" i="11" s="1"/>
  <c r="J319" i="11"/>
  <c r="J318" i="11" s="1"/>
  <c r="I319" i="11"/>
  <c r="I318" i="11" s="1"/>
  <c r="L315" i="11"/>
  <c r="K315" i="11"/>
  <c r="J315" i="11"/>
  <c r="I315" i="11"/>
  <c r="L314" i="11"/>
  <c r="K314" i="11"/>
  <c r="J314" i="11"/>
  <c r="I314" i="11"/>
  <c r="L311" i="11"/>
  <c r="K311" i="11"/>
  <c r="J311" i="11"/>
  <c r="I311" i="11"/>
  <c r="L308" i="11"/>
  <c r="K308" i="11"/>
  <c r="J308" i="11"/>
  <c r="I308" i="11"/>
  <c r="L306" i="11"/>
  <c r="L305" i="11" s="1"/>
  <c r="K306" i="11"/>
  <c r="K305" i="11" s="1"/>
  <c r="J306" i="11"/>
  <c r="J305" i="11" s="1"/>
  <c r="I306" i="11"/>
  <c r="I305" i="11" s="1"/>
  <c r="L300" i="11"/>
  <c r="K300" i="11"/>
  <c r="K299" i="11" s="1"/>
  <c r="J300" i="11"/>
  <c r="I300" i="11"/>
  <c r="L299" i="11"/>
  <c r="J299" i="11"/>
  <c r="I299" i="11"/>
  <c r="L297" i="11"/>
  <c r="L296" i="11" s="1"/>
  <c r="K297" i="11"/>
  <c r="K296" i="11" s="1"/>
  <c r="J297" i="11"/>
  <c r="J296" i="11" s="1"/>
  <c r="I297" i="11"/>
  <c r="I296" i="11" s="1"/>
  <c r="L294" i="11"/>
  <c r="K294" i="11"/>
  <c r="J294" i="11"/>
  <c r="I294" i="11"/>
  <c r="L293" i="11"/>
  <c r="K293" i="11"/>
  <c r="J293" i="11"/>
  <c r="I293" i="11"/>
  <c r="L290" i="11"/>
  <c r="K290" i="11"/>
  <c r="J290" i="11"/>
  <c r="I290" i="11"/>
  <c r="L289" i="11"/>
  <c r="K289" i="11"/>
  <c r="J289" i="11"/>
  <c r="I289" i="11"/>
  <c r="L286" i="11"/>
  <c r="L285" i="11" s="1"/>
  <c r="K286" i="11"/>
  <c r="K285" i="11" s="1"/>
  <c r="J286" i="11"/>
  <c r="J285" i="11" s="1"/>
  <c r="I286" i="11"/>
  <c r="I285" i="11" s="1"/>
  <c r="L282" i="11"/>
  <c r="K282" i="11"/>
  <c r="J282" i="11"/>
  <c r="I282" i="11"/>
  <c r="L281" i="11"/>
  <c r="K281" i="11"/>
  <c r="J281" i="11"/>
  <c r="I281" i="11"/>
  <c r="L278" i="11"/>
  <c r="K278" i="11"/>
  <c r="J278" i="11"/>
  <c r="I278" i="11"/>
  <c r="L275" i="11"/>
  <c r="K275" i="11"/>
  <c r="J275" i="11"/>
  <c r="I275" i="11"/>
  <c r="L273" i="11"/>
  <c r="L272" i="11" s="1"/>
  <c r="K273" i="11"/>
  <c r="K272" i="11" s="1"/>
  <c r="J273" i="11"/>
  <c r="J272" i="11" s="1"/>
  <c r="I273" i="11"/>
  <c r="I272" i="11" s="1"/>
  <c r="I271" i="11" s="1"/>
  <c r="L268" i="11"/>
  <c r="L267" i="11" s="1"/>
  <c r="K268" i="11"/>
  <c r="K267" i="11" s="1"/>
  <c r="J268" i="11"/>
  <c r="J267" i="11" s="1"/>
  <c r="I268" i="11"/>
  <c r="I267" i="11" s="1"/>
  <c r="L265" i="11"/>
  <c r="K265" i="11"/>
  <c r="J265" i="11"/>
  <c r="I265" i="11"/>
  <c r="L264" i="11"/>
  <c r="K264" i="11"/>
  <c r="J264" i="11"/>
  <c r="I264" i="11"/>
  <c r="L262" i="11"/>
  <c r="K262" i="11"/>
  <c r="J262" i="11"/>
  <c r="I262" i="11"/>
  <c r="L261" i="11"/>
  <c r="K261" i="11"/>
  <c r="J261" i="11"/>
  <c r="I261" i="11"/>
  <c r="L258" i="11"/>
  <c r="L257" i="11" s="1"/>
  <c r="K258" i="11"/>
  <c r="K257" i="11" s="1"/>
  <c r="J258" i="11"/>
  <c r="J257" i="11" s="1"/>
  <c r="I258" i="11"/>
  <c r="I257" i="11" s="1"/>
  <c r="L254" i="11"/>
  <c r="K254" i="11"/>
  <c r="J254" i="11"/>
  <c r="I254" i="11"/>
  <c r="L253" i="11"/>
  <c r="K253" i="11"/>
  <c r="J253" i="11"/>
  <c r="I253" i="11"/>
  <c r="L250" i="11"/>
  <c r="K250" i="11"/>
  <c r="J250" i="11"/>
  <c r="I250" i="11"/>
  <c r="L249" i="11"/>
  <c r="K249" i="11"/>
  <c r="J249" i="11"/>
  <c r="I249" i="11"/>
  <c r="L246" i="11"/>
  <c r="K246" i="11"/>
  <c r="J246" i="11"/>
  <c r="I246" i="11"/>
  <c r="L243" i="11"/>
  <c r="K243" i="11"/>
  <c r="J243" i="11"/>
  <c r="I243" i="11"/>
  <c r="L241" i="11"/>
  <c r="K241" i="11"/>
  <c r="J241" i="11"/>
  <c r="I241" i="11"/>
  <c r="L240" i="11"/>
  <c r="K240" i="11"/>
  <c r="J240" i="11"/>
  <c r="I240" i="11"/>
  <c r="L234" i="11"/>
  <c r="L233" i="11" s="1"/>
  <c r="L232" i="11" s="1"/>
  <c r="K234" i="11"/>
  <c r="K233" i="11" s="1"/>
  <c r="K232" i="11" s="1"/>
  <c r="J234" i="11"/>
  <c r="J233" i="11" s="1"/>
  <c r="J232" i="11" s="1"/>
  <c r="I234" i="11"/>
  <c r="I233" i="11" s="1"/>
  <c r="I232" i="11" s="1"/>
  <c r="L230" i="11"/>
  <c r="L229" i="11" s="1"/>
  <c r="L228" i="11" s="1"/>
  <c r="K230" i="11"/>
  <c r="K229" i="11" s="1"/>
  <c r="K228" i="11" s="1"/>
  <c r="J230" i="11"/>
  <c r="J229" i="11" s="1"/>
  <c r="J228" i="11" s="1"/>
  <c r="I230" i="11"/>
  <c r="I229" i="11" s="1"/>
  <c r="I228" i="11" s="1"/>
  <c r="L221" i="11"/>
  <c r="L220" i="11" s="1"/>
  <c r="K221" i="11"/>
  <c r="K220" i="11" s="1"/>
  <c r="J221" i="11"/>
  <c r="J220" i="11" s="1"/>
  <c r="I221" i="11"/>
  <c r="I220" i="11" s="1"/>
  <c r="L218" i="11"/>
  <c r="K218" i="11"/>
  <c r="J218" i="11"/>
  <c r="I218" i="11"/>
  <c r="L217" i="11"/>
  <c r="L216" i="11" s="1"/>
  <c r="K217" i="11"/>
  <c r="K216" i="11" s="1"/>
  <c r="J217" i="11"/>
  <c r="J216" i="11" s="1"/>
  <c r="I217" i="11"/>
  <c r="L211" i="11"/>
  <c r="K211" i="11"/>
  <c r="J211" i="11"/>
  <c r="I211" i="11"/>
  <c r="L210" i="11"/>
  <c r="L209" i="11" s="1"/>
  <c r="K210" i="11"/>
  <c r="K209" i="11" s="1"/>
  <c r="J210" i="11"/>
  <c r="J209" i="11" s="1"/>
  <c r="I210" i="11"/>
  <c r="I209" i="11" s="1"/>
  <c r="L207" i="11"/>
  <c r="K207" i="11"/>
  <c r="J207" i="11"/>
  <c r="I207" i="11"/>
  <c r="L206" i="11"/>
  <c r="K206" i="11"/>
  <c r="J206" i="11"/>
  <c r="I206" i="11"/>
  <c r="L202" i="11"/>
  <c r="K202" i="11"/>
  <c r="J202" i="11"/>
  <c r="I202" i="11"/>
  <c r="L201" i="11"/>
  <c r="K201" i="11"/>
  <c r="J201" i="11"/>
  <c r="I201" i="11"/>
  <c r="L196" i="11"/>
  <c r="L195" i="11" s="1"/>
  <c r="L186" i="11" s="1"/>
  <c r="K196" i="11"/>
  <c r="K195" i="11" s="1"/>
  <c r="K186" i="11" s="1"/>
  <c r="J196" i="11"/>
  <c r="J195" i="11" s="1"/>
  <c r="J186" i="11" s="1"/>
  <c r="I196" i="11"/>
  <c r="I195" i="11" s="1"/>
  <c r="I186" i="11" s="1"/>
  <c r="L191" i="11"/>
  <c r="K191" i="11"/>
  <c r="J191" i="11"/>
  <c r="I191" i="11"/>
  <c r="L190" i="11"/>
  <c r="K190" i="11"/>
  <c r="J190" i="11"/>
  <c r="I190" i="11"/>
  <c r="L188" i="11"/>
  <c r="K188" i="11"/>
  <c r="J188" i="11"/>
  <c r="I188" i="11"/>
  <c r="L187" i="11"/>
  <c r="K187" i="11"/>
  <c r="J187" i="11"/>
  <c r="I187" i="11"/>
  <c r="L180" i="11"/>
  <c r="L179" i="11" s="1"/>
  <c r="K180" i="11"/>
  <c r="K179" i="11" s="1"/>
  <c r="J180" i="11"/>
  <c r="J179" i="11" s="1"/>
  <c r="I180" i="11"/>
  <c r="I179" i="11" s="1"/>
  <c r="L175" i="11"/>
  <c r="K175" i="11"/>
  <c r="J175" i="11"/>
  <c r="I175" i="11"/>
  <c r="L174" i="11"/>
  <c r="K174" i="11"/>
  <c r="J174" i="11"/>
  <c r="I174" i="11"/>
  <c r="I173" i="11" s="1"/>
  <c r="L171" i="11"/>
  <c r="K171" i="11"/>
  <c r="J171" i="11"/>
  <c r="I171" i="11"/>
  <c r="L170" i="11"/>
  <c r="L169" i="11" s="1"/>
  <c r="K170" i="11"/>
  <c r="K169" i="11" s="1"/>
  <c r="J170" i="11"/>
  <c r="J169" i="11" s="1"/>
  <c r="I170" i="11"/>
  <c r="I169" i="11" s="1"/>
  <c r="L166" i="11"/>
  <c r="L165" i="11" s="1"/>
  <c r="K166" i="11"/>
  <c r="K165" i="11" s="1"/>
  <c r="J166" i="11"/>
  <c r="J165" i="11" s="1"/>
  <c r="I166" i="11"/>
  <c r="I165" i="11" s="1"/>
  <c r="L161" i="11"/>
  <c r="K161" i="11"/>
  <c r="J161" i="11"/>
  <c r="I161" i="11"/>
  <c r="L160" i="11"/>
  <c r="K160" i="11"/>
  <c r="J160" i="11"/>
  <c r="I160" i="11"/>
  <c r="L155" i="11"/>
  <c r="L154" i="11" s="1"/>
  <c r="L153" i="11" s="1"/>
  <c r="K155" i="11"/>
  <c r="K154" i="11" s="1"/>
  <c r="K153" i="11" s="1"/>
  <c r="J155" i="11"/>
  <c r="J154" i="11" s="1"/>
  <c r="J153" i="11" s="1"/>
  <c r="I155" i="11"/>
  <c r="I154" i="11" s="1"/>
  <c r="I153" i="11" s="1"/>
  <c r="L151" i="11"/>
  <c r="L150" i="11" s="1"/>
  <c r="K151" i="11"/>
  <c r="K150" i="11" s="1"/>
  <c r="J151" i="11"/>
  <c r="J150" i="11" s="1"/>
  <c r="I151" i="11"/>
  <c r="I150" i="11" s="1"/>
  <c r="L147" i="11"/>
  <c r="K147" i="11"/>
  <c r="K146" i="11" s="1"/>
  <c r="K145" i="11" s="1"/>
  <c r="J147" i="11"/>
  <c r="I147" i="11"/>
  <c r="L146" i="11"/>
  <c r="L145" i="11" s="1"/>
  <c r="J146" i="11"/>
  <c r="J145" i="11" s="1"/>
  <c r="I146" i="11"/>
  <c r="I145" i="11" s="1"/>
  <c r="L142" i="11"/>
  <c r="K142" i="11"/>
  <c r="K141" i="11" s="1"/>
  <c r="K140" i="11" s="1"/>
  <c r="J142" i="11"/>
  <c r="I142" i="11"/>
  <c r="L141" i="11"/>
  <c r="L140" i="11" s="1"/>
  <c r="J141" i="11"/>
  <c r="J140" i="11" s="1"/>
  <c r="I141" i="11"/>
  <c r="I140" i="11" s="1"/>
  <c r="L137" i="11"/>
  <c r="L136" i="11" s="1"/>
  <c r="L135" i="11" s="1"/>
  <c r="K137" i="11"/>
  <c r="K136" i="11" s="1"/>
  <c r="K135" i="11" s="1"/>
  <c r="J137" i="11"/>
  <c r="J136" i="11" s="1"/>
  <c r="J135" i="11" s="1"/>
  <c r="I137" i="11"/>
  <c r="I136" i="11" s="1"/>
  <c r="I135" i="11" s="1"/>
  <c r="L133" i="11"/>
  <c r="L132" i="11" s="1"/>
  <c r="L131" i="11" s="1"/>
  <c r="K133" i="11"/>
  <c r="K132" i="11" s="1"/>
  <c r="K131" i="11" s="1"/>
  <c r="J133" i="11"/>
  <c r="J132" i="11" s="1"/>
  <c r="J131" i="11" s="1"/>
  <c r="I133" i="11"/>
  <c r="I132" i="11" s="1"/>
  <c r="I131" i="11" s="1"/>
  <c r="L129" i="11"/>
  <c r="L128" i="11" s="1"/>
  <c r="L127" i="11" s="1"/>
  <c r="K129" i="11"/>
  <c r="K128" i="11" s="1"/>
  <c r="K127" i="11" s="1"/>
  <c r="J129" i="11"/>
  <c r="J128" i="11" s="1"/>
  <c r="J127" i="11" s="1"/>
  <c r="I129" i="11"/>
  <c r="I128" i="11" s="1"/>
  <c r="I127" i="11" s="1"/>
  <c r="L125" i="11"/>
  <c r="L124" i="11" s="1"/>
  <c r="L123" i="11" s="1"/>
  <c r="K125" i="11"/>
  <c r="K124" i="11" s="1"/>
  <c r="K123" i="11" s="1"/>
  <c r="J125" i="11"/>
  <c r="J124" i="11" s="1"/>
  <c r="J123" i="11" s="1"/>
  <c r="I125" i="11"/>
  <c r="I124" i="11" s="1"/>
  <c r="I123" i="11" s="1"/>
  <c r="L121" i="11"/>
  <c r="L120" i="11" s="1"/>
  <c r="L119" i="11" s="1"/>
  <c r="K121" i="11"/>
  <c r="K120" i="11" s="1"/>
  <c r="K119" i="11" s="1"/>
  <c r="J121" i="11"/>
  <c r="J120" i="11" s="1"/>
  <c r="J119" i="11" s="1"/>
  <c r="I121" i="11"/>
  <c r="I120" i="11" s="1"/>
  <c r="I119" i="11" s="1"/>
  <c r="L116" i="11"/>
  <c r="L115" i="11" s="1"/>
  <c r="L114" i="11" s="1"/>
  <c r="L113" i="11" s="1"/>
  <c r="K116" i="11"/>
  <c r="K115" i="11" s="1"/>
  <c r="K114" i="11" s="1"/>
  <c r="J116" i="11"/>
  <c r="J115" i="11" s="1"/>
  <c r="J114" i="11" s="1"/>
  <c r="I116" i="11"/>
  <c r="I115" i="11" s="1"/>
  <c r="I114" i="11" s="1"/>
  <c r="L110" i="11"/>
  <c r="K110" i="11"/>
  <c r="J110" i="11"/>
  <c r="I110" i="11"/>
  <c r="L109" i="11"/>
  <c r="K109" i="11"/>
  <c r="J109" i="11"/>
  <c r="I109" i="11"/>
  <c r="L106" i="11"/>
  <c r="L105" i="11" s="1"/>
  <c r="L104" i="11" s="1"/>
  <c r="K106" i="11"/>
  <c r="K105" i="11" s="1"/>
  <c r="K104" i="11" s="1"/>
  <c r="J106" i="11"/>
  <c r="J105" i="11" s="1"/>
  <c r="J104" i="11" s="1"/>
  <c r="I106" i="11"/>
  <c r="I105" i="11" s="1"/>
  <c r="I104" i="11" s="1"/>
  <c r="L101" i="11"/>
  <c r="L100" i="11" s="1"/>
  <c r="L99" i="11" s="1"/>
  <c r="K101" i="11"/>
  <c r="K100" i="11" s="1"/>
  <c r="K99" i="11" s="1"/>
  <c r="J101" i="11"/>
  <c r="J100" i="11" s="1"/>
  <c r="J99" i="11" s="1"/>
  <c r="I101" i="11"/>
  <c r="I100" i="11" s="1"/>
  <c r="I99" i="11" s="1"/>
  <c r="L96" i="11"/>
  <c r="L95" i="11" s="1"/>
  <c r="L94" i="11" s="1"/>
  <c r="K96" i="11"/>
  <c r="K95" i="11" s="1"/>
  <c r="K94" i="11" s="1"/>
  <c r="K93" i="11" s="1"/>
  <c r="J96" i="11"/>
  <c r="J95" i="11" s="1"/>
  <c r="J94" i="11" s="1"/>
  <c r="J93" i="11" s="1"/>
  <c r="I96" i="11"/>
  <c r="I95" i="11" s="1"/>
  <c r="I94" i="11" s="1"/>
  <c r="I93" i="11" s="1"/>
  <c r="L89" i="11"/>
  <c r="K89" i="11"/>
  <c r="J89" i="11"/>
  <c r="I89" i="11"/>
  <c r="L88" i="11"/>
  <c r="K88" i="11"/>
  <c r="J88" i="11"/>
  <c r="I88" i="11"/>
  <c r="L87" i="11"/>
  <c r="L86" i="11" s="1"/>
  <c r="K87" i="11"/>
  <c r="K86" i="11" s="1"/>
  <c r="J87" i="11"/>
  <c r="J86" i="11" s="1"/>
  <c r="I87" i="11"/>
  <c r="I86" i="11" s="1"/>
  <c r="L84" i="11"/>
  <c r="K84" i="11"/>
  <c r="J84" i="11"/>
  <c r="I84" i="11"/>
  <c r="L83" i="11"/>
  <c r="L82" i="11" s="1"/>
  <c r="K83" i="11"/>
  <c r="K82" i="11" s="1"/>
  <c r="J83" i="11"/>
  <c r="J82" i="11" s="1"/>
  <c r="I83" i="11"/>
  <c r="I82" i="11" s="1"/>
  <c r="L78" i="11"/>
  <c r="K78" i="11"/>
  <c r="J78" i="11"/>
  <c r="I78" i="11"/>
  <c r="L77" i="11"/>
  <c r="K77" i="11"/>
  <c r="J77" i="11"/>
  <c r="I77" i="11"/>
  <c r="L73" i="11"/>
  <c r="K73" i="11"/>
  <c r="J73" i="11"/>
  <c r="I73" i="11"/>
  <c r="L72" i="11"/>
  <c r="K72" i="11"/>
  <c r="J72" i="11"/>
  <c r="I72" i="11"/>
  <c r="L68" i="11"/>
  <c r="L67" i="11" s="1"/>
  <c r="L66" i="11" s="1"/>
  <c r="L65" i="11" s="1"/>
  <c r="K68" i="11"/>
  <c r="K67" i="11" s="1"/>
  <c r="K66" i="11" s="1"/>
  <c r="J68" i="11"/>
  <c r="J67" i="11" s="1"/>
  <c r="J66" i="11" s="1"/>
  <c r="I68" i="11"/>
  <c r="I67" i="11" s="1"/>
  <c r="I66" i="11" s="1"/>
  <c r="L49" i="11"/>
  <c r="K49" i="11"/>
  <c r="J49" i="11"/>
  <c r="I49" i="11"/>
  <c r="L48" i="11"/>
  <c r="K48" i="11"/>
  <c r="J48" i="11"/>
  <c r="I48" i="11"/>
  <c r="L47" i="11"/>
  <c r="L46" i="11" s="1"/>
  <c r="K47" i="11"/>
  <c r="K46" i="11" s="1"/>
  <c r="J47" i="11"/>
  <c r="J46" i="11" s="1"/>
  <c r="I47" i="11"/>
  <c r="I46" i="11" s="1"/>
  <c r="L44" i="11"/>
  <c r="K44" i="11"/>
  <c r="J44" i="11"/>
  <c r="I44" i="11"/>
  <c r="L43" i="11"/>
  <c r="L42" i="11" s="1"/>
  <c r="K43" i="11"/>
  <c r="K42" i="11" s="1"/>
  <c r="J43" i="11"/>
  <c r="J42" i="11" s="1"/>
  <c r="I43" i="11"/>
  <c r="I42" i="11" s="1"/>
  <c r="L40" i="11"/>
  <c r="K40" i="11"/>
  <c r="J40" i="11"/>
  <c r="I40" i="11"/>
  <c r="L38" i="11"/>
  <c r="L37" i="11" s="1"/>
  <c r="L36" i="11" s="1"/>
  <c r="L35" i="11" s="1"/>
  <c r="K38" i="11"/>
  <c r="K37" i="11" s="1"/>
  <c r="K36" i="11" s="1"/>
  <c r="J38" i="11"/>
  <c r="J37" i="11" s="1"/>
  <c r="J36" i="11" s="1"/>
  <c r="I38" i="11"/>
  <c r="I37" i="11" s="1"/>
  <c r="I36" i="11" s="1"/>
  <c r="L365" i="15"/>
  <c r="K365" i="15"/>
  <c r="J365" i="15"/>
  <c r="I365" i="15"/>
  <c r="I364" i="15" s="1"/>
  <c r="L364" i="15"/>
  <c r="K364" i="15"/>
  <c r="J364" i="15"/>
  <c r="L362" i="15"/>
  <c r="K362" i="15"/>
  <c r="K361" i="15" s="1"/>
  <c r="J362" i="15"/>
  <c r="J361" i="15" s="1"/>
  <c r="I362" i="15"/>
  <c r="L361" i="15"/>
  <c r="I361" i="15"/>
  <c r="L359" i="15"/>
  <c r="L358" i="15" s="1"/>
  <c r="K359" i="15"/>
  <c r="J359" i="15"/>
  <c r="J358" i="15" s="1"/>
  <c r="I359" i="15"/>
  <c r="I358" i="15" s="1"/>
  <c r="K358" i="15"/>
  <c r="L355" i="15"/>
  <c r="K355" i="15"/>
  <c r="J355" i="15"/>
  <c r="I355" i="15"/>
  <c r="I354" i="15" s="1"/>
  <c r="L354" i="15"/>
  <c r="K354" i="15"/>
  <c r="J354" i="15"/>
  <c r="L351" i="15"/>
  <c r="K351" i="15"/>
  <c r="K350" i="15" s="1"/>
  <c r="J351" i="15"/>
  <c r="J350" i="15" s="1"/>
  <c r="I351" i="15"/>
  <c r="L350" i="15"/>
  <c r="I350" i="15"/>
  <c r="L347" i="15"/>
  <c r="L346" i="15" s="1"/>
  <c r="L336" i="15" s="1"/>
  <c r="K347" i="15"/>
  <c r="J347" i="15"/>
  <c r="J346" i="15" s="1"/>
  <c r="I347" i="15"/>
  <c r="I346" i="15" s="1"/>
  <c r="K346" i="15"/>
  <c r="L343" i="15"/>
  <c r="K343" i="15"/>
  <c r="J343" i="15"/>
  <c r="I343" i="15"/>
  <c r="L340" i="15"/>
  <c r="K340" i="15"/>
  <c r="J340" i="15"/>
  <c r="I340" i="15"/>
  <c r="L338" i="15"/>
  <c r="K338" i="15"/>
  <c r="K337" i="15" s="1"/>
  <c r="J338" i="15"/>
  <c r="J337" i="15" s="1"/>
  <c r="J336" i="15" s="1"/>
  <c r="I338" i="15"/>
  <c r="L337" i="15"/>
  <c r="I337" i="15"/>
  <c r="I336" i="15" s="1"/>
  <c r="L333" i="15"/>
  <c r="K333" i="15"/>
  <c r="K332" i="15" s="1"/>
  <c r="J333" i="15"/>
  <c r="J332" i="15" s="1"/>
  <c r="I333" i="15"/>
  <c r="L332" i="15"/>
  <c r="I332" i="15"/>
  <c r="L330" i="15"/>
  <c r="L329" i="15" s="1"/>
  <c r="K330" i="15"/>
  <c r="J330" i="15"/>
  <c r="J329" i="15" s="1"/>
  <c r="I330" i="15"/>
  <c r="I329" i="15" s="1"/>
  <c r="K329" i="15"/>
  <c r="L327" i="15"/>
  <c r="K327" i="15"/>
  <c r="J327" i="15"/>
  <c r="I327" i="15"/>
  <c r="I326" i="15" s="1"/>
  <c r="L326" i="15"/>
  <c r="K326" i="15"/>
  <c r="J326" i="15"/>
  <c r="L323" i="15"/>
  <c r="K323" i="15"/>
  <c r="K322" i="15" s="1"/>
  <c r="J323" i="15"/>
  <c r="J322" i="15" s="1"/>
  <c r="I323" i="15"/>
  <c r="L322" i="15"/>
  <c r="I322" i="15"/>
  <c r="L319" i="15"/>
  <c r="L318" i="15" s="1"/>
  <c r="K319" i="15"/>
  <c r="J319" i="15"/>
  <c r="J318" i="15" s="1"/>
  <c r="I319" i="15"/>
  <c r="I318" i="15" s="1"/>
  <c r="K318" i="15"/>
  <c r="L315" i="15"/>
  <c r="K315" i="15"/>
  <c r="J315" i="15"/>
  <c r="I315" i="15"/>
  <c r="I314" i="15" s="1"/>
  <c r="L314" i="15"/>
  <c r="K314" i="15"/>
  <c r="J314" i="15"/>
  <c r="L311" i="15"/>
  <c r="K311" i="15"/>
  <c r="J311" i="15"/>
  <c r="I311" i="15"/>
  <c r="L308" i="15"/>
  <c r="K308" i="15"/>
  <c r="J308" i="15"/>
  <c r="I308" i="15"/>
  <c r="L306" i="15"/>
  <c r="L305" i="15" s="1"/>
  <c r="K306" i="15"/>
  <c r="J306" i="15"/>
  <c r="J305" i="15" s="1"/>
  <c r="I306" i="15"/>
  <c r="I305" i="15" s="1"/>
  <c r="I304" i="15" s="1"/>
  <c r="I303" i="15" s="1"/>
  <c r="K305" i="15"/>
  <c r="K304" i="15" s="1"/>
  <c r="L300" i="15"/>
  <c r="K300" i="15"/>
  <c r="K299" i="15" s="1"/>
  <c r="J300" i="15"/>
  <c r="J299" i="15" s="1"/>
  <c r="I300" i="15"/>
  <c r="L299" i="15"/>
  <c r="I299" i="15"/>
  <c r="L297" i="15"/>
  <c r="L296" i="15" s="1"/>
  <c r="K297" i="15"/>
  <c r="J297" i="15"/>
  <c r="J296" i="15" s="1"/>
  <c r="I297" i="15"/>
  <c r="I296" i="15" s="1"/>
  <c r="K296" i="15"/>
  <c r="L294" i="15"/>
  <c r="K294" i="15"/>
  <c r="J294" i="15"/>
  <c r="I294" i="15"/>
  <c r="I293" i="15" s="1"/>
  <c r="L293" i="15"/>
  <c r="K293" i="15"/>
  <c r="J293" i="15"/>
  <c r="L290" i="15"/>
  <c r="K290" i="15"/>
  <c r="K289" i="15" s="1"/>
  <c r="J290" i="15"/>
  <c r="J289" i="15" s="1"/>
  <c r="I290" i="15"/>
  <c r="L289" i="15"/>
  <c r="I289" i="15"/>
  <c r="L286" i="15"/>
  <c r="L285" i="15" s="1"/>
  <c r="K286" i="15"/>
  <c r="J286" i="15"/>
  <c r="J285" i="15" s="1"/>
  <c r="I286" i="15"/>
  <c r="I285" i="15" s="1"/>
  <c r="K285" i="15"/>
  <c r="L282" i="15"/>
  <c r="K282" i="15"/>
  <c r="J282" i="15"/>
  <c r="I282" i="15"/>
  <c r="I281" i="15" s="1"/>
  <c r="L281" i="15"/>
  <c r="K281" i="15"/>
  <c r="J281" i="15"/>
  <c r="L278" i="15"/>
  <c r="K278" i="15"/>
  <c r="J278" i="15"/>
  <c r="I278" i="15"/>
  <c r="L275" i="15"/>
  <c r="K275" i="15"/>
  <c r="J275" i="15"/>
  <c r="I275" i="15"/>
  <c r="L273" i="15"/>
  <c r="L272" i="15" s="1"/>
  <c r="L271" i="15" s="1"/>
  <c r="K273" i="15"/>
  <c r="J273" i="15"/>
  <c r="J272" i="15" s="1"/>
  <c r="J271" i="15" s="1"/>
  <c r="I273" i="15"/>
  <c r="I272" i="15" s="1"/>
  <c r="I271" i="15" s="1"/>
  <c r="K272" i="15"/>
  <c r="L268" i="15"/>
  <c r="L267" i="15" s="1"/>
  <c r="K268" i="15"/>
  <c r="J268" i="15"/>
  <c r="J267" i="15" s="1"/>
  <c r="I268" i="15"/>
  <c r="I267" i="15" s="1"/>
  <c r="K267" i="15"/>
  <c r="L265" i="15"/>
  <c r="K265" i="15"/>
  <c r="J265" i="15"/>
  <c r="I265" i="15"/>
  <c r="I264" i="15" s="1"/>
  <c r="L264" i="15"/>
  <c r="K264" i="15"/>
  <c r="J264" i="15"/>
  <c r="L262" i="15"/>
  <c r="K262" i="15"/>
  <c r="K261" i="15" s="1"/>
  <c r="J262" i="15"/>
  <c r="J261" i="15" s="1"/>
  <c r="I262" i="15"/>
  <c r="L261" i="15"/>
  <c r="I261" i="15"/>
  <c r="L258" i="15"/>
  <c r="L257" i="15" s="1"/>
  <c r="K258" i="15"/>
  <c r="J258" i="15"/>
  <c r="J257" i="15" s="1"/>
  <c r="I258" i="15"/>
  <c r="I257" i="15" s="1"/>
  <c r="K257" i="15"/>
  <c r="L254" i="15"/>
  <c r="K254" i="15"/>
  <c r="J254" i="15"/>
  <c r="I254" i="15"/>
  <c r="I253" i="15" s="1"/>
  <c r="L253" i="15"/>
  <c r="K253" i="15"/>
  <c r="J253" i="15"/>
  <c r="L250" i="15"/>
  <c r="K250" i="15"/>
  <c r="K249" i="15" s="1"/>
  <c r="K239" i="15" s="1"/>
  <c r="J250" i="15"/>
  <c r="J249" i="15" s="1"/>
  <c r="I250" i="15"/>
  <c r="L249" i="15"/>
  <c r="I249" i="15"/>
  <c r="L246" i="15"/>
  <c r="K246" i="15"/>
  <c r="J246" i="15"/>
  <c r="I246" i="15"/>
  <c r="L243" i="15"/>
  <c r="K243" i="15"/>
  <c r="J243" i="15"/>
  <c r="I243" i="15"/>
  <c r="L241" i="15"/>
  <c r="K241" i="15"/>
  <c r="J241" i="15"/>
  <c r="I241" i="15"/>
  <c r="I240" i="15" s="1"/>
  <c r="L240" i="15"/>
  <c r="K240" i="15"/>
  <c r="J240" i="15"/>
  <c r="J239" i="15" s="1"/>
  <c r="J238" i="15" s="1"/>
  <c r="L234" i="15"/>
  <c r="L233" i="15" s="1"/>
  <c r="L232" i="15" s="1"/>
  <c r="K234" i="15"/>
  <c r="J234" i="15"/>
  <c r="J233" i="15" s="1"/>
  <c r="J232" i="15" s="1"/>
  <c r="I234" i="15"/>
  <c r="I233" i="15" s="1"/>
  <c r="I232" i="15" s="1"/>
  <c r="K233" i="15"/>
  <c r="K232" i="15" s="1"/>
  <c r="L230" i="15"/>
  <c r="L229" i="15" s="1"/>
  <c r="L228" i="15" s="1"/>
  <c r="K230" i="15"/>
  <c r="J230" i="15"/>
  <c r="J229" i="15" s="1"/>
  <c r="J228" i="15" s="1"/>
  <c r="I230" i="15"/>
  <c r="I229" i="15" s="1"/>
  <c r="I228" i="15" s="1"/>
  <c r="K229" i="15"/>
  <c r="K228" i="15" s="1"/>
  <c r="L221" i="15"/>
  <c r="L220" i="15" s="1"/>
  <c r="K221" i="15"/>
  <c r="J221" i="15"/>
  <c r="J220" i="15" s="1"/>
  <c r="I221" i="15"/>
  <c r="I220" i="15" s="1"/>
  <c r="K220" i="15"/>
  <c r="L218" i="15"/>
  <c r="K218" i="15"/>
  <c r="J218" i="15"/>
  <c r="I218" i="15"/>
  <c r="I217" i="15" s="1"/>
  <c r="I216" i="15" s="1"/>
  <c r="L217" i="15"/>
  <c r="L216" i="15" s="1"/>
  <c r="K217" i="15"/>
  <c r="J217" i="15"/>
  <c r="K216" i="15"/>
  <c r="L211" i="15"/>
  <c r="K211" i="15"/>
  <c r="J211" i="15"/>
  <c r="I211" i="15"/>
  <c r="I210" i="15" s="1"/>
  <c r="I209" i="15" s="1"/>
  <c r="L210" i="15"/>
  <c r="L209" i="15" s="1"/>
  <c r="K210" i="15"/>
  <c r="J210" i="15"/>
  <c r="J209" i="15" s="1"/>
  <c r="K209" i="15"/>
  <c r="L207" i="15"/>
  <c r="K207" i="15"/>
  <c r="J207" i="15"/>
  <c r="I207" i="15"/>
  <c r="I206" i="15" s="1"/>
  <c r="L206" i="15"/>
  <c r="K206" i="15"/>
  <c r="J206" i="15"/>
  <c r="L202" i="15"/>
  <c r="K202" i="15"/>
  <c r="K201" i="15" s="1"/>
  <c r="J202" i="15"/>
  <c r="J201" i="15" s="1"/>
  <c r="I202" i="15"/>
  <c r="L201" i="15"/>
  <c r="I201" i="15"/>
  <c r="L196" i="15"/>
  <c r="L195" i="15" s="1"/>
  <c r="L186" i="15" s="1"/>
  <c r="K196" i="15"/>
  <c r="J196" i="15"/>
  <c r="J195" i="15" s="1"/>
  <c r="I196" i="15"/>
  <c r="I195" i="15" s="1"/>
  <c r="K195" i="15"/>
  <c r="L191" i="15"/>
  <c r="K191" i="15"/>
  <c r="J191" i="15"/>
  <c r="I191" i="15"/>
  <c r="I190" i="15" s="1"/>
  <c r="L190" i="15"/>
  <c r="K190" i="15"/>
  <c r="J190" i="15"/>
  <c r="L188" i="15"/>
  <c r="K188" i="15"/>
  <c r="K187" i="15" s="1"/>
  <c r="J188" i="15"/>
  <c r="J187" i="15" s="1"/>
  <c r="I188" i="15"/>
  <c r="L187" i="15"/>
  <c r="I187" i="15"/>
  <c r="L180" i="15"/>
  <c r="L179" i="15" s="1"/>
  <c r="K180" i="15"/>
  <c r="J180" i="15"/>
  <c r="J179" i="15" s="1"/>
  <c r="I180" i="15"/>
  <c r="I179" i="15" s="1"/>
  <c r="K179" i="15"/>
  <c r="L175" i="15"/>
  <c r="K175" i="15"/>
  <c r="J175" i="15"/>
  <c r="I175" i="15"/>
  <c r="I174" i="15" s="1"/>
  <c r="I173" i="15" s="1"/>
  <c r="L174" i="15"/>
  <c r="L173" i="15" s="1"/>
  <c r="K174" i="15"/>
  <c r="J174" i="15"/>
  <c r="K173" i="15"/>
  <c r="L171" i="15"/>
  <c r="K171" i="15"/>
  <c r="J171" i="15"/>
  <c r="I171" i="15"/>
  <c r="I170" i="15" s="1"/>
  <c r="I169" i="15" s="1"/>
  <c r="I168" i="15" s="1"/>
  <c r="L170" i="15"/>
  <c r="L169" i="15" s="1"/>
  <c r="L168" i="15" s="1"/>
  <c r="K170" i="15"/>
  <c r="J170" i="15"/>
  <c r="J169" i="15" s="1"/>
  <c r="K169" i="15"/>
  <c r="K168" i="15" s="1"/>
  <c r="L166" i="15"/>
  <c r="L165" i="15" s="1"/>
  <c r="K166" i="15"/>
  <c r="J166" i="15"/>
  <c r="J165" i="15" s="1"/>
  <c r="I166" i="15"/>
  <c r="I165" i="15" s="1"/>
  <c r="K165" i="15"/>
  <c r="L161" i="15"/>
  <c r="K161" i="15"/>
  <c r="J161" i="15"/>
  <c r="I161" i="15"/>
  <c r="I160" i="15" s="1"/>
  <c r="I159" i="15" s="1"/>
  <c r="I158" i="15" s="1"/>
  <c r="L160" i="15"/>
  <c r="K160" i="15"/>
  <c r="J160" i="15"/>
  <c r="J159" i="15" s="1"/>
  <c r="J158" i="15" s="1"/>
  <c r="K159" i="15"/>
  <c r="K158" i="15" s="1"/>
  <c r="L155" i="15"/>
  <c r="L154" i="15" s="1"/>
  <c r="L153" i="15" s="1"/>
  <c r="K155" i="15"/>
  <c r="J155" i="15"/>
  <c r="J154" i="15" s="1"/>
  <c r="J153" i="15" s="1"/>
  <c r="I155" i="15"/>
  <c r="I154" i="15" s="1"/>
  <c r="I153" i="15" s="1"/>
  <c r="K154" i="15"/>
  <c r="K153" i="15" s="1"/>
  <c r="L151" i="15"/>
  <c r="L150" i="15" s="1"/>
  <c r="K151" i="15"/>
  <c r="J151" i="15"/>
  <c r="J150" i="15" s="1"/>
  <c r="I151" i="15"/>
  <c r="I150" i="15" s="1"/>
  <c r="K150" i="15"/>
  <c r="L147" i="15"/>
  <c r="K147" i="15"/>
  <c r="J147" i="15"/>
  <c r="I147" i="15"/>
  <c r="I146" i="15" s="1"/>
  <c r="I145" i="15" s="1"/>
  <c r="L146" i="15"/>
  <c r="L145" i="15" s="1"/>
  <c r="K146" i="15"/>
  <c r="J146" i="15"/>
  <c r="J145" i="15" s="1"/>
  <c r="K145" i="15"/>
  <c r="L142" i="15"/>
  <c r="K142" i="15"/>
  <c r="J142" i="15"/>
  <c r="I142" i="15"/>
  <c r="I141" i="15" s="1"/>
  <c r="I140" i="15" s="1"/>
  <c r="L141" i="15"/>
  <c r="L140" i="15" s="1"/>
  <c r="K141" i="15"/>
  <c r="J141" i="15"/>
  <c r="J140" i="15" s="1"/>
  <c r="J139" i="15" s="1"/>
  <c r="K140" i="15"/>
  <c r="L137" i="15"/>
  <c r="L136" i="15" s="1"/>
  <c r="L135" i="15" s="1"/>
  <c r="K137" i="15"/>
  <c r="J137" i="15"/>
  <c r="J136" i="15" s="1"/>
  <c r="J135" i="15" s="1"/>
  <c r="I137" i="15"/>
  <c r="I136" i="15" s="1"/>
  <c r="I135" i="15" s="1"/>
  <c r="K136" i="15"/>
  <c r="K135" i="15" s="1"/>
  <c r="L133" i="15"/>
  <c r="L132" i="15" s="1"/>
  <c r="L131" i="15" s="1"/>
  <c r="K133" i="15"/>
  <c r="J133" i="15"/>
  <c r="J132" i="15" s="1"/>
  <c r="J131" i="15" s="1"/>
  <c r="I133" i="15"/>
  <c r="I132" i="15" s="1"/>
  <c r="I131" i="15" s="1"/>
  <c r="K132" i="15"/>
  <c r="K131" i="15" s="1"/>
  <c r="L129" i="15"/>
  <c r="L128" i="15" s="1"/>
  <c r="L127" i="15" s="1"/>
  <c r="K129" i="15"/>
  <c r="J129" i="15"/>
  <c r="J128" i="15" s="1"/>
  <c r="J127" i="15" s="1"/>
  <c r="I129" i="15"/>
  <c r="I128" i="15" s="1"/>
  <c r="I127" i="15" s="1"/>
  <c r="K128" i="15"/>
  <c r="K127" i="15" s="1"/>
  <c r="L125" i="15"/>
  <c r="L124" i="15" s="1"/>
  <c r="L123" i="15" s="1"/>
  <c r="K125" i="15"/>
  <c r="J125" i="15"/>
  <c r="J124" i="15" s="1"/>
  <c r="J123" i="15" s="1"/>
  <c r="I125" i="15"/>
  <c r="I124" i="15" s="1"/>
  <c r="I123" i="15" s="1"/>
  <c r="K124" i="15"/>
  <c r="K123" i="15" s="1"/>
  <c r="L121" i="15"/>
  <c r="L120" i="15" s="1"/>
  <c r="L119" i="15" s="1"/>
  <c r="K121" i="15"/>
  <c r="J121" i="15"/>
  <c r="J120" i="15" s="1"/>
  <c r="J119" i="15" s="1"/>
  <c r="I121" i="15"/>
  <c r="I120" i="15" s="1"/>
  <c r="I119" i="15" s="1"/>
  <c r="K120" i="15"/>
  <c r="K119" i="15" s="1"/>
  <c r="L116" i="15"/>
  <c r="L115" i="15" s="1"/>
  <c r="L114" i="15" s="1"/>
  <c r="K116" i="15"/>
  <c r="J116" i="15"/>
  <c r="J115" i="15" s="1"/>
  <c r="J114" i="15" s="1"/>
  <c r="I116" i="15"/>
  <c r="I115" i="15" s="1"/>
  <c r="I114" i="15" s="1"/>
  <c r="K115" i="15"/>
  <c r="K114" i="15" s="1"/>
  <c r="K113" i="15" s="1"/>
  <c r="L110" i="15"/>
  <c r="K110" i="15"/>
  <c r="K109" i="15" s="1"/>
  <c r="J110" i="15"/>
  <c r="J109" i="15" s="1"/>
  <c r="I110" i="15"/>
  <c r="L109" i="15"/>
  <c r="I109" i="15"/>
  <c r="L106" i="15"/>
  <c r="L105" i="15" s="1"/>
  <c r="L104" i="15" s="1"/>
  <c r="K106" i="15"/>
  <c r="J106" i="15"/>
  <c r="J105" i="15" s="1"/>
  <c r="J104" i="15" s="1"/>
  <c r="I106" i="15"/>
  <c r="I105" i="15" s="1"/>
  <c r="I104" i="15" s="1"/>
  <c r="K105" i="15"/>
  <c r="K104" i="15" s="1"/>
  <c r="L101" i="15"/>
  <c r="L100" i="15" s="1"/>
  <c r="L99" i="15" s="1"/>
  <c r="K101" i="15"/>
  <c r="J101" i="15"/>
  <c r="J100" i="15" s="1"/>
  <c r="J99" i="15" s="1"/>
  <c r="I101" i="15"/>
  <c r="I100" i="15" s="1"/>
  <c r="I99" i="15" s="1"/>
  <c r="K100" i="15"/>
  <c r="K99" i="15" s="1"/>
  <c r="L96" i="15"/>
  <c r="L95" i="15" s="1"/>
  <c r="L94" i="15" s="1"/>
  <c r="L93" i="15" s="1"/>
  <c r="K96" i="15"/>
  <c r="J96" i="15"/>
  <c r="J95" i="15" s="1"/>
  <c r="J94" i="15" s="1"/>
  <c r="I96" i="15"/>
  <c r="I95" i="15" s="1"/>
  <c r="I94" i="15" s="1"/>
  <c r="I93" i="15" s="1"/>
  <c r="K95" i="15"/>
  <c r="K94" i="15" s="1"/>
  <c r="L89" i="15"/>
  <c r="K89" i="15"/>
  <c r="K88" i="15" s="1"/>
  <c r="K87" i="15" s="1"/>
  <c r="K86" i="15" s="1"/>
  <c r="J89" i="15"/>
  <c r="J88" i="15" s="1"/>
  <c r="J87" i="15" s="1"/>
  <c r="J86" i="15" s="1"/>
  <c r="I89" i="15"/>
  <c r="L88" i="15"/>
  <c r="I88" i="15"/>
  <c r="I87" i="15" s="1"/>
  <c r="I86" i="15" s="1"/>
  <c r="L87" i="15"/>
  <c r="L86" i="15" s="1"/>
  <c r="L84" i="15"/>
  <c r="K84" i="15"/>
  <c r="J84" i="15"/>
  <c r="I84" i="15"/>
  <c r="I83" i="15" s="1"/>
  <c r="I82" i="15" s="1"/>
  <c r="L83" i="15"/>
  <c r="L82" i="15" s="1"/>
  <c r="K83" i="15"/>
  <c r="J83" i="15"/>
  <c r="J82" i="15" s="1"/>
  <c r="K82" i="15"/>
  <c r="L78" i="15"/>
  <c r="K78" i="15"/>
  <c r="J78" i="15"/>
  <c r="I78" i="15"/>
  <c r="I77" i="15" s="1"/>
  <c r="L77" i="15"/>
  <c r="K77" i="15"/>
  <c r="J77" i="15"/>
  <c r="L73" i="15"/>
  <c r="K73" i="15"/>
  <c r="K72" i="15" s="1"/>
  <c r="J73" i="15"/>
  <c r="J72" i="15" s="1"/>
  <c r="I73" i="15"/>
  <c r="L72" i="15"/>
  <c r="I72" i="15"/>
  <c r="L68" i="15"/>
  <c r="L67" i="15" s="1"/>
  <c r="L66" i="15" s="1"/>
  <c r="K68" i="15"/>
  <c r="J68" i="15"/>
  <c r="J67" i="15" s="1"/>
  <c r="J66" i="15" s="1"/>
  <c r="J65" i="15" s="1"/>
  <c r="I68" i="15"/>
  <c r="I67" i="15" s="1"/>
  <c r="I66" i="15" s="1"/>
  <c r="I65" i="15" s="1"/>
  <c r="K67" i="15"/>
  <c r="L49" i="15"/>
  <c r="L48" i="15" s="1"/>
  <c r="L47" i="15" s="1"/>
  <c r="L46" i="15" s="1"/>
  <c r="K49" i="15"/>
  <c r="K48" i="15" s="1"/>
  <c r="K47" i="15" s="1"/>
  <c r="K46" i="15" s="1"/>
  <c r="J49" i="15"/>
  <c r="J48" i="15" s="1"/>
  <c r="J47" i="15" s="1"/>
  <c r="J46" i="15" s="1"/>
  <c r="I49" i="15"/>
  <c r="I48" i="15"/>
  <c r="I47" i="15" s="1"/>
  <c r="I46" i="15" s="1"/>
  <c r="L44" i="15"/>
  <c r="K44" i="15"/>
  <c r="J44" i="15"/>
  <c r="I44" i="15"/>
  <c r="I43" i="15" s="1"/>
  <c r="I42" i="15" s="1"/>
  <c r="L43" i="15"/>
  <c r="L42" i="15" s="1"/>
  <c r="K43" i="15"/>
  <c r="J43" i="15"/>
  <c r="J42" i="15" s="1"/>
  <c r="K42" i="15"/>
  <c r="L40" i="15"/>
  <c r="K40" i="15"/>
  <c r="J40" i="15"/>
  <c r="I40" i="15"/>
  <c r="L38" i="15"/>
  <c r="L37" i="15" s="1"/>
  <c r="L36" i="15" s="1"/>
  <c r="L35" i="15" s="1"/>
  <c r="K38" i="15"/>
  <c r="J38" i="15"/>
  <c r="J37" i="15" s="1"/>
  <c r="J36" i="15" s="1"/>
  <c r="J35" i="15" s="1"/>
  <c r="I38" i="15"/>
  <c r="I37" i="15" s="1"/>
  <c r="I36" i="15" s="1"/>
  <c r="I35" i="15" s="1"/>
  <c r="K37" i="15"/>
  <c r="K36" i="15" s="1"/>
  <c r="K35" i="15" s="1"/>
  <c r="L365" i="25"/>
  <c r="K365" i="25"/>
  <c r="J365" i="25"/>
  <c r="I365" i="25"/>
  <c r="L364" i="25"/>
  <c r="K364" i="25"/>
  <c r="J364" i="25"/>
  <c r="I364" i="25"/>
  <c r="L362" i="25"/>
  <c r="K362" i="25"/>
  <c r="K361" i="25" s="1"/>
  <c r="J362" i="25"/>
  <c r="I362" i="25"/>
  <c r="L361" i="25"/>
  <c r="J361" i="25"/>
  <c r="I361" i="25"/>
  <c r="L359" i="25"/>
  <c r="L358" i="25" s="1"/>
  <c r="K359" i="25"/>
  <c r="J359" i="25"/>
  <c r="J358" i="25" s="1"/>
  <c r="I359" i="25"/>
  <c r="I358" i="25" s="1"/>
  <c r="K358" i="25"/>
  <c r="L355" i="25"/>
  <c r="K355" i="25"/>
  <c r="J355" i="25"/>
  <c r="I355" i="25"/>
  <c r="L354" i="25"/>
  <c r="K354" i="25"/>
  <c r="J354" i="25"/>
  <c r="I354" i="25"/>
  <c r="L351" i="25"/>
  <c r="K351" i="25"/>
  <c r="K350" i="25" s="1"/>
  <c r="J351" i="25"/>
  <c r="I351" i="25"/>
  <c r="L350" i="25"/>
  <c r="J350" i="25"/>
  <c r="I350" i="25"/>
  <c r="L347" i="25"/>
  <c r="L346" i="25" s="1"/>
  <c r="L336" i="25" s="1"/>
  <c r="K347" i="25"/>
  <c r="J347" i="25"/>
  <c r="J346" i="25" s="1"/>
  <c r="I347" i="25"/>
  <c r="I346" i="25" s="1"/>
  <c r="K346" i="25"/>
  <c r="L343" i="25"/>
  <c r="K343" i="25"/>
  <c r="J343" i="25"/>
  <c r="I343" i="25"/>
  <c r="L340" i="25"/>
  <c r="K340" i="25"/>
  <c r="J340" i="25"/>
  <c r="I340" i="25"/>
  <c r="L338" i="25"/>
  <c r="K338" i="25"/>
  <c r="K337" i="25" s="1"/>
  <c r="J338" i="25"/>
  <c r="I338" i="25"/>
  <c r="L337" i="25"/>
  <c r="J337" i="25"/>
  <c r="I337" i="25"/>
  <c r="L333" i="25"/>
  <c r="K333" i="25"/>
  <c r="K332" i="25" s="1"/>
  <c r="J333" i="25"/>
  <c r="I333" i="25"/>
  <c r="L332" i="25"/>
  <c r="J332" i="25"/>
  <c r="I332" i="25"/>
  <c r="L330" i="25"/>
  <c r="L329" i="25" s="1"/>
  <c r="K330" i="25"/>
  <c r="J330" i="25"/>
  <c r="J329" i="25" s="1"/>
  <c r="I330" i="25"/>
  <c r="I329" i="25" s="1"/>
  <c r="K329" i="25"/>
  <c r="L327" i="25"/>
  <c r="K327" i="25"/>
  <c r="J327" i="25"/>
  <c r="I327" i="25"/>
  <c r="L326" i="25"/>
  <c r="K326" i="25"/>
  <c r="J326" i="25"/>
  <c r="I326" i="25"/>
  <c r="L323" i="25"/>
  <c r="K323" i="25"/>
  <c r="K322" i="25" s="1"/>
  <c r="J323" i="25"/>
  <c r="I323" i="25"/>
  <c r="L322" i="25"/>
  <c r="J322" i="25"/>
  <c r="I322" i="25"/>
  <c r="L319" i="25"/>
  <c r="L318" i="25" s="1"/>
  <c r="K319" i="25"/>
  <c r="J319" i="25"/>
  <c r="J318" i="25" s="1"/>
  <c r="I319" i="25"/>
  <c r="I318" i="25" s="1"/>
  <c r="K318" i="25"/>
  <c r="L315" i="25"/>
  <c r="K315" i="25"/>
  <c r="J315" i="25"/>
  <c r="I315" i="25"/>
  <c r="L314" i="25"/>
  <c r="K314" i="25"/>
  <c r="J314" i="25"/>
  <c r="I314" i="25"/>
  <c r="L311" i="25"/>
  <c r="K311" i="25"/>
  <c r="J311" i="25"/>
  <c r="I311" i="25"/>
  <c r="L308" i="25"/>
  <c r="K308" i="25"/>
  <c r="J308" i="25"/>
  <c r="I308" i="25"/>
  <c r="L306" i="25"/>
  <c r="L305" i="25" s="1"/>
  <c r="K306" i="25"/>
  <c r="J306" i="25"/>
  <c r="J305" i="25" s="1"/>
  <c r="J304" i="25" s="1"/>
  <c r="I306" i="25"/>
  <c r="I305" i="25" s="1"/>
  <c r="I304" i="25" s="1"/>
  <c r="K305" i="25"/>
  <c r="K304" i="25" s="1"/>
  <c r="L300" i="25"/>
  <c r="L299" i="25" s="1"/>
  <c r="K300" i="25"/>
  <c r="K299" i="25" s="1"/>
  <c r="J300" i="25"/>
  <c r="I300" i="25"/>
  <c r="J299" i="25"/>
  <c r="I299" i="25"/>
  <c r="L297" i="25"/>
  <c r="L296" i="25" s="1"/>
  <c r="K297" i="25"/>
  <c r="J297" i="25"/>
  <c r="J296" i="25" s="1"/>
  <c r="I297" i="25"/>
  <c r="I296" i="25" s="1"/>
  <c r="K296" i="25"/>
  <c r="L294" i="25"/>
  <c r="K294" i="25"/>
  <c r="J294" i="25"/>
  <c r="I294" i="25"/>
  <c r="L293" i="25"/>
  <c r="K293" i="25"/>
  <c r="J293" i="25"/>
  <c r="I293" i="25"/>
  <c r="L290" i="25"/>
  <c r="L289" i="25" s="1"/>
  <c r="K290" i="25"/>
  <c r="K289" i="25" s="1"/>
  <c r="J290" i="25"/>
  <c r="I290" i="25"/>
  <c r="J289" i="25"/>
  <c r="I289" i="25"/>
  <c r="L286" i="25"/>
  <c r="L285" i="25" s="1"/>
  <c r="K286" i="25"/>
  <c r="J286" i="25"/>
  <c r="J285" i="25" s="1"/>
  <c r="I286" i="25"/>
  <c r="I285" i="25" s="1"/>
  <c r="K285" i="25"/>
  <c r="L282" i="25"/>
  <c r="K282" i="25"/>
  <c r="J282" i="25"/>
  <c r="I282" i="25"/>
  <c r="L281" i="25"/>
  <c r="K281" i="25"/>
  <c r="J281" i="25"/>
  <c r="I281" i="25"/>
  <c r="L278" i="25"/>
  <c r="K278" i="25"/>
  <c r="J278" i="25"/>
  <c r="I278" i="25"/>
  <c r="L275" i="25"/>
  <c r="K275" i="25"/>
  <c r="J275" i="25"/>
  <c r="I275" i="25"/>
  <c r="L273" i="25"/>
  <c r="L272" i="25" s="1"/>
  <c r="L271" i="25" s="1"/>
  <c r="K273" i="25"/>
  <c r="J273" i="25"/>
  <c r="J272" i="25" s="1"/>
  <c r="I273" i="25"/>
  <c r="I272" i="25" s="1"/>
  <c r="K272" i="25"/>
  <c r="L268" i="25"/>
  <c r="L267" i="25" s="1"/>
  <c r="K268" i="25"/>
  <c r="J268" i="25"/>
  <c r="J267" i="25" s="1"/>
  <c r="I268" i="25"/>
  <c r="I267" i="25" s="1"/>
  <c r="K267" i="25"/>
  <c r="L265" i="25"/>
  <c r="K265" i="25"/>
  <c r="J265" i="25"/>
  <c r="I265" i="25"/>
  <c r="L264" i="25"/>
  <c r="K264" i="25"/>
  <c r="J264" i="25"/>
  <c r="I264" i="25"/>
  <c r="L262" i="25"/>
  <c r="K262" i="25"/>
  <c r="K261" i="25" s="1"/>
  <c r="J262" i="25"/>
  <c r="I262" i="25"/>
  <c r="L261" i="25"/>
  <c r="J261" i="25"/>
  <c r="I261" i="25"/>
  <c r="L258" i="25"/>
  <c r="L257" i="25" s="1"/>
  <c r="K258" i="25"/>
  <c r="J258" i="25"/>
  <c r="J257" i="25" s="1"/>
  <c r="I258" i="25"/>
  <c r="I257" i="25" s="1"/>
  <c r="K257" i="25"/>
  <c r="L254" i="25"/>
  <c r="L253" i="25" s="1"/>
  <c r="K254" i="25"/>
  <c r="J254" i="25"/>
  <c r="I254" i="25"/>
  <c r="I253" i="25" s="1"/>
  <c r="K253" i="25"/>
  <c r="J253" i="25"/>
  <c r="L250" i="25"/>
  <c r="K250" i="25"/>
  <c r="K249" i="25" s="1"/>
  <c r="K239" i="25" s="1"/>
  <c r="J250" i="25"/>
  <c r="I250" i="25"/>
  <c r="L249" i="25"/>
  <c r="J249" i="25"/>
  <c r="I249" i="25"/>
  <c r="L246" i="25"/>
  <c r="K246" i="25"/>
  <c r="J246" i="25"/>
  <c r="I246" i="25"/>
  <c r="L243" i="25"/>
  <c r="K243" i="25"/>
  <c r="J243" i="25"/>
  <c r="I243" i="25"/>
  <c r="L241" i="25"/>
  <c r="L240" i="25" s="1"/>
  <c r="K241" i="25"/>
  <c r="J241" i="25"/>
  <c r="I241" i="25"/>
  <c r="I240" i="25" s="1"/>
  <c r="K240" i="25"/>
  <c r="J240" i="25"/>
  <c r="L234" i="25"/>
  <c r="L233" i="25" s="1"/>
  <c r="L232" i="25" s="1"/>
  <c r="K234" i="25"/>
  <c r="J234" i="25"/>
  <c r="J233" i="25" s="1"/>
  <c r="J232" i="25" s="1"/>
  <c r="I234" i="25"/>
  <c r="I233" i="25" s="1"/>
  <c r="I232" i="25" s="1"/>
  <c r="K233" i="25"/>
  <c r="K232" i="25" s="1"/>
  <c r="L230" i="25"/>
  <c r="L229" i="25" s="1"/>
  <c r="L228" i="25" s="1"/>
  <c r="K230" i="25"/>
  <c r="J230" i="25"/>
  <c r="J229" i="25" s="1"/>
  <c r="J228" i="25" s="1"/>
  <c r="I230" i="25"/>
  <c r="I229" i="25" s="1"/>
  <c r="I228" i="25" s="1"/>
  <c r="K229" i="25"/>
  <c r="K228" i="25" s="1"/>
  <c r="L221" i="25"/>
  <c r="L220" i="25" s="1"/>
  <c r="K221" i="25"/>
  <c r="J221" i="25"/>
  <c r="J220" i="25" s="1"/>
  <c r="I221" i="25"/>
  <c r="I220" i="25" s="1"/>
  <c r="K220" i="25"/>
  <c r="L218" i="25"/>
  <c r="K218" i="25"/>
  <c r="J218" i="25"/>
  <c r="I218" i="25"/>
  <c r="L217" i="25"/>
  <c r="K217" i="25"/>
  <c r="J217" i="25"/>
  <c r="I217" i="25"/>
  <c r="I216" i="25" s="1"/>
  <c r="K216" i="25"/>
  <c r="L211" i="25"/>
  <c r="K211" i="25"/>
  <c r="J211" i="25"/>
  <c r="I211" i="25"/>
  <c r="I210" i="25" s="1"/>
  <c r="I209" i="25" s="1"/>
  <c r="L210" i="25"/>
  <c r="L209" i="25" s="1"/>
  <c r="K210" i="25"/>
  <c r="J210" i="25"/>
  <c r="J209" i="25" s="1"/>
  <c r="K209" i="25"/>
  <c r="L207" i="25"/>
  <c r="K207" i="25"/>
  <c r="J207" i="25"/>
  <c r="I207" i="25"/>
  <c r="I206" i="25" s="1"/>
  <c r="L206" i="25"/>
  <c r="K206" i="25"/>
  <c r="J206" i="25"/>
  <c r="L202" i="25"/>
  <c r="K202" i="25"/>
  <c r="K201" i="25" s="1"/>
  <c r="J202" i="25"/>
  <c r="J201" i="25" s="1"/>
  <c r="I202" i="25"/>
  <c r="L201" i="25"/>
  <c r="I201" i="25"/>
  <c r="L196" i="25"/>
  <c r="L195" i="25" s="1"/>
  <c r="L186" i="25" s="1"/>
  <c r="K196" i="25"/>
  <c r="J196" i="25"/>
  <c r="J195" i="25" s="1"/>
  <c r="I196" i="25"/>
  <c r="I195" i="25" s="1"/>
  <c r="K195" i="25"/>
  <c r="L191" i="25"/>
  <c r="K191" i="25"/>
  <c r="J191" i="25"/>
  <c r="I191" i="25"/>
  <c r="I190" i="25" s="1"/>
  <c r="L190" i="25"/>
  <c r="K190" i="25"/>
  <c r="J190" i="25"/>
  <c r="L188" i="25"/>
  <c r="K188" i="25"/>
  <c r="K187" i="25" s="1"/>
  <c r="J188" i="25"/>
  <c r="J187" i="25" s="1"/>
  <c r="J186" i="25" s="1"/>
  <c r="I188" i="25"/>
  <c r="L187" i="25"/>
  <c r="I187" i="25"/>
  <c r="I186" i="25" s="1"/>
  <c r="L180" i="25"/>
  <c r="L179" i="25" s="1"/>
  <c r="K180" i="25"/>
  <c r="J180" i="25"/>
  <c r="J179" i="25" s="1"/>
  <c r="I180" i="25"/>
  <c r="I179" i="25" s="1"/>
  <c r="K179" i="25"/>
  <c r="L175" i="25"/>
  <c r="K175" i="25"/>
  <c r="J175" i="25"/>
  <c r="I175" i="25"/>
  <c r="I174" i="25" s="1"/>
  <c r="I173" i="25" s="1"/>
  <c r="L174" i="25"/>
  <c r="K174" i="25"/>
  <c r="J174" i="25"/>
  <c r="J173" i="25" s="1"/>
  <c r="K173" i="25"/>
  <c r="L171" i="25"/>
  <c r="K171" i="25"/>
  <c r="J171" i="25"/>
  <c r="I171" i="25"/>
  <c r="I170" i="25" s="1"/>
  <c r="I169" i="25" s="1"/>
  <c r="L170" i="25"/>
  <c r="L169" i="25" s="1"/>
  <c r="K170" i="25"/>
  <c r="J170" i="25"/>
  <c r="J169" i="25" s="1"/>
  <c r="K169" i="25"/>
  <c r="K168" i="25" s="1"/>
  <c r="L166" i="25"/>
  <c r="L165" i="25" s="1"/>
  <c r="K166" i="25"/>
  <c r="J166" i="25"/>
  <c r="J165" i="25" s="1"/>
  <c r="I166" i="25"/>
  <c r="I165" i="25" s="1"/>
  <c r="K165" i="25"/>
  <c r="L161" i="25"/>
  <c r="K161" i="25"/>
  <c r="J161" i="25"/>
  <c r="I161" i="25"/>
  <c r="I160" i="25" s="1"/>
  <c r="L160" i="25"/>
  <c r="K160" i="25"/>
  <c r="J160" i="25"/>
  <c r="K159" i="25"/>
  <c r="K158" i="25" s="1"/>
  <c r="L155" i="25"/>
  <c r="L154" i="25" s="1"/>
  <c r="L153" i="25" s="1"/>
  <c r="K155" i="25"/>
  <c r="J155" i="25"/>
  <c r="J154" i="25" s="1"/>
  <c r="J153" i="25" s="1"/>
  <c r="I155" i="25"/>
  <c r="I154" i="25" s="1"/>
  <c r="I153" i="25" s="1"/>
  <c r="K154" i="25"/>
  <c r="K153" i="25" s="1"/>
  <c r="L151" i="25"/>
  <c r="L150" i="25" s="1"/>
  <c r="K151" i="25"/>
  <c r="J151" i="25"/>
  <c r="J150" i="25" s="1"/>
  <c r="I151" i="25"/>
  <c r="I150" i="25" s="1"/>
  <c r="K150" i="25"/>
  <c r="L147" i="25"/>
  <c r="K147" i="25"/>
  <c r="J147" i="25"/>
  <c r="I147" i="25"/>
  <c r="I146" i="25" s="1"/>
  <c r="I145" i="25" s="1"/>
  <c r="L146" i="25"/>
  <c r="L145" i="25" s="1"/>
  <c r="K146" i="25"/>
  <c r="J146" i="25"/>
  <c r="J145" i="25" s="1"/>
  <c r="K145" i="25"/>
  <c r="L142" i="25"/>
  <c r="K142" i="25"/>
  <c r="J142" i="25"/>
  <c r="I142" i="25"/>
  <c r="I141" i="25" s="1"/>
  <c r="I140" i="25" s="1"/>
  <c r="L141" i="25"/>
  <c r="L140" i="25" s="1"/>
  <c r="K141" i="25"/>
  <c r="K140" i="25" s="1"/>
  <c r="K139" i="25" s="1"/>
  <c r="J141" i="25"/>
  <c r="J140" i="25" s="1"/>
  <c r="L137" i="25"/>
  <c r="L136" i="25" s="1"/>
  <c r="L135" i="25" s="1"/>
  <c r="K137" i="25"/>
  <c r="K136" i="25" s="1"/>
  <c r="K135" i="25" s="1"/>
  <c r="J137" i="25"/>
  <c r="J136" i="25" s="1"/>
  <c r="J135" i="25" s="1"/>
  <c r="I137" i="25"/>
  <c r="I136" i="25" s="1"/>
  <c r="I135" i="25" s="1"/>
  <c r="L133" i="25"/>
  <c r="L132" i="25" s="1"/>
  <c r="L131" i="25" s="1"/>
  <c r="K133" i="25"/>
  <c r="K132" i="25" s="1"/>
  <c r="K131" i="25" s="1"/>
  <c r="J133" i="25"/>
  <c r="J132" i="25" s="1"/>
  <c r="J131" i="25" s="1"/>
  <c r="I133" i="25"/>
  <c r="I132" i="25" s="1"/>
  <c r="I131" i="25" s="1"/>
  <c r="L129" i="25"/>
  <c r="L128" i="25" s="1"/>
  <c r="L127" i="25" s="1"/>
  <c r="K129" i="25"/>
  <c r="K128" i="25" s="1"/>
  <c r="K127" i="25" s="1"/>
  <c r="J129" i="25"/>
  <c r="J128" i="25" s="1"/>
  <c r="J127" i="25" s="1"/>
  <c r="I129" i="25"/>
  <c r="I128" i="25" s="1"/>
  <c r="I127" i="25" s="1"/>
  <c r="L125" i="25"/>
  <c r="L124" i="25" s="1"/>
  <c r="L123" i="25" s="1"/>
  <c r="K125" i="25"/>
  <c r="K124" i="25" s="1"/>
  <c r="K123" i="25" s="1"/>
  <c r="J125" i="25"/>
  <c r="J124" i="25" s="1"/>
  <c r="J123" i="25" s="1"/>
  <c r="I125" i="25"/>
  <c r="I124" i="25" s="1"/>
  <c r="I123" i="25" s="1"/>
  <c r="L121" i="25"/>
  <c r="L120" i="25" s="1"/>
  <c r="L119" i="25" s="1"/>
  <c r="K121" i="25"/>
  <c r="K120" i="25" s="1"/>
  <c r="K119" i="25" s="1"/>
  <c r="J121" i="25"/>
  <c r="J120" i="25" s="1"/>
  <c r="J119" i="25" s="1"/>
  <c r="I121" i="25"/>
  <c r="I120" i="25" s="1"/>
  <c r="I119" i="25" s="1"/>
  <c r="L116" i="25"/>
  <c r="L115" i="25" s="1"/>
  <c r="L114" i="25" s="1"/>
  <c r="L113" i="25" s="1"/>
  <c r="K116" i="25"/>
  <c r="K115" i="25" s="1"/>
  <c r="K114" i="25" s="1"/>
  <c r="J116" i="25"/>
  <c r="J115" i="25" s="1"/>
  <c r="J114" i="25" s="1"/>
  <c r="I116" i="25"/>
  <c r="I115" i="25" s="1"/>
  <c r="I114" i="25" s="1"/>
  <c r="I113" i="25" s="1"/>
  <c r="L110" i="25"/>
  <c r="K110" i="25"/>
  <c r="K109" i="25" s="1"/>
  <c r="J110" i="25"/>
  <c r="I110" i="25"/>
  <c r="L109" i="25"/>
  <c r="J109" i="25"/>
  <c r="I109" i="25"/>
  <c r="L106" i="25"/>
  <c r="L105" i="25" s="1"/>
  <c r="L104" i="25" s="1"/>
  <c r="K106" i="25"/>
  <c r="K105" i="25" s="1"/>
  <c r="J106" i="25"/>
  <c r="J105" i="25" s="1"/>
  <c r="J104" i="25" s="1"/>
  <c r="I106" i="25"/>
  <c r="I105" i="25" s="1"/>
  <c r="I104" i="25" s="1"/>
  <c r="L101" i="25"/>
  <c r="L100" i="25" s="1"/>
  <c r="L99" i="25" s="1"/>
  <c r="K101" i="25"/>
  <c r="K100" i="25" s="1"/>
  <c r="K99" i="25" s="1"/>
  <c r="J101" i="25"/>
  <c r="J100" i="25" s="1"/>
  <c r="J99" i="25" s="1"/>
  <c r="I101" i="25"/>
  <c r="I100" i="25" s="1"/>
  <c r="I99" i="25" s="1"/>
  <c r="L96" i="25"/>
  <c r="L95" i="25" s="1"/>
  <c r="L94" i="25" s="1"/>
  <c r="K96" i="25"/>
  <c r="K95" i="25" s="1"/>
  <c r="K94" i="25" s="1"/>
  <c r="J96" i="25"/>
  <c r="J95" i="25" s="1"/>
  <c r="J94" i="25" s="1"/>
  <c r="I96" i="25"/>
  <c r="I95" i="25" s="1"/>
  <c r="I94" i="25" s="1"/>
  <c r="L89" i="25"/>
  <c r="L88" i="25" s="1"/>
  <c r="L87" i="25" s="1"/>
  <c r="L86" i="25" s="1"/>
  <c r="K89" i="25"/>
  <c r="K88" i="25" s="1"/>
  <c r="K87" i="25" s="1"/>
  <c r="K86" i="25" s="1"/>
  <c r="J89" i="25"/>
  <c r="I89" i="25"/>
  <c r="J88" i="25"/>
  <c r="I88" i="25"/>
  <c r="I87" i="25" s="1"/>
  <c r="I86" i="25" s="1"/>
  <c r="J87" i="25"/>
  <c r="J86" i="25" s="1"/>
  <c r="L84" i="25"/>
  <c r="K84" i="25"/>
  <c r="J84" i="25"/>
  <c r="I84" i="25"/>
  <c r="I83" i="25" s="1"/>
  <c r="I82" i="25" s="1"/>
  <c r="L83" i="25"/>
  <c r="L82" i="25" s="1"/>
  <c r="K83" i="25"/>
  <c r="K82" i="25" s="1"/>
  <c r="J83" i="25"/>
  <c r="J82" i="25" s="1"/>
  <c r="L78" i="25"/>
  <c r="K78" i="25"/>
  <c r="J78" i="25"/>
  <c r="I78" i="25"/>
  <c r="I77" i="25" s="1"/>
  <c r="I66" i="25" s="1"/>
  <c r="I65" i="25" s="1"/>
  <c r="L77" i="25"/>
  <c r="K77" i="25"/>
  <c r="J77" i="25"/>
  <c r="L73" i="25"/>
  <c r="K73" i="25"/>
  <c r="K72" i="25" s="1"/>
  <c r="J73" i="25"/>
  <c r="I73" i="25"/>
  <c r="L72" i="25"/>
  <c r="J72" i="25"/>
  <c r="I72" i="25"/>
  <c r="L68" i="25"/>
  <c r="L67" i="25" s="1"/>
  <c r="L66" i="25" s="1"/>
  <c r="K68" i="25"/>
  <c r="K67" i="25" s="1"/>
  <c r="K66" i="25" s="1"/>
  <c r="K65" i="25" s="1"/>
  <c r="J68" i="25"/>
  <c r="J67" i="25" s="1"/>
  <c r="J66" i="25" s="1"/>
  <c r="J65" i="25" s="1"/>
  <c r="I68" i="25"/>
  <c r="I67" i="25"/>
  <c r="L49" i="25"/>
  <c r="L48" i="25" s="1"/>
  <c r="L47" i="25" s="1"/>
  <c r="L46" i="25" s="1"/>
  <c r="K49" i="25"/>
  <c r="K48" i="25" s="1"/>
  <c r="K47" i="25" s="1"/>
  <c r="K46" i="25" s="1"/>
  <c r="J49" i="25"/>
  <c r="I49" i="25"/>
  <c r="I48" i="25" s="1"/>
  <c r="I47" i="25" s="1"/>
  <c r="I46" i="25" s="1"/>
  <c r="J48" i="25"/>
  <c r="J47" i="25"/>
  <c r="J46" i="25" s="1"/>
  <c r="L44" i="25"/>
  <c r="K44" i="25"/>
  <c r="J44" i="25"/>
  <c r="I44" i="25"/>
  <c r="I43" i="25" s="1"/>
  <c r="I42" i="25" s="1"/>
  <c r="L43" i="25"/>
  <c r="L42" i="25" s="1"/>
  <c r="K43" i="25"/>
  <c r="K42" i="25" s="1"/>
  <c r="J43" i="25"/>
  <c r="J42" i="25" s="1"/>
  <c r="L40" i="25"/>
  <c r="K40" i="25"/>
  <c r="J40" i="25"/>
  <c r="I40" i="25"/>
  <c r="L38" i="25"/>
  <c r="L37" i="25" s="1"/>
  <c r="L36" i="25" s="1"/>
  <c r="K38" i="25"/>
  <c r="K37" i="25" s="1"/>
  <c r="K36" i="25" s="1"/>
  <c r="K35" i="25" s="1"/>
  <c r="J38" i="25"/>
  <c r="J37" i="25" s="1"/>
  <c r="J36" i="25" s="1"/>
  <c r="J35" i="25" s="1"/>
  <c r="I38" i="25"/>
  <c r="I37" i="25"/>
  <c r="I36" i="25" s="1"/>
  <c r="I35" i="25" s="1"/>
  <c r="L365" i="3"/>
  <c r="K365" i="3"/>
  <c r="J365" i="3"/>
  <c r="I365" i="3"/>
  <c r="I364" i="3" s="1"/>
  <c r="L364" i="3"/>
  <c r="K364" i="3"/>
  <c r="J364" i="3"/>
  <c r="L362" i="3"/>
  <c r="L361" i="3" s="1"/>
  <c r="K362" i="3"/>
  <c r="K361" i="3" s="1"/>
  <c r="J362" i="3"/>
  <c r="I362" i="3"/>
  <c r="J361" i="3"/>
  <c r="I361" i="3"/>
  <c r="L359" i="3"/>
  <c r="L358" i="3" s="1"/>
  <c r="K359" i="3"/>
  <c r="J359" i="3"/>
  <c r="J358" i="3" s="1"/>
  <c r="I359" i="3"/>
  <c r="I358" i="3" s="1"/>
  <c r="K358" i="3"/>
  <c r="L355" i="3"/>
  <c r="K355" i="3"/>
  <c r="J355" i="3"/>
  <c r="I355" i="3"/>
  <c r="I354" i="3" s="1"/>
  <c r="L354" i="3"/>
  <c r="K354" i="3"/>
  <c r="J354" i="3"/>
  <c r="L351" i="3"/>
  <c r="L350" i="3" s="1"/>
  <c r="K351" i="3"/>
  <c r="K350" i="3" s="1"/>
  <c r="J351" i="3"/>
  <c r="J350" i="3" s="1"/>
  <c r="I351" i="3"/>
  <c r="I350" i="3"/>
  <c r="L347" i="3"/>
  <c r="L346" i="3" s="1"/>
  <c r="K347" i="3"/>
  <c r="J347" i="3"/>
  <c r="J346" i="3" s="1"/>
  <c r="I347" i="3"/>
  <c r="I346" i="3" s="1"/>
  <c r="K346" i="3"/>
  <c r="L343" i="3"/>
  <c r="K343" i="3"/>
  <c r="J343" i="3"/>
  <c r="I343" i="3"/>
  <c r="L340" i="3"/>
  <c r="K340" i="3"/>
  <c r="J340" i="3"/>
  <c r="I340" i="3"/>
  <c r="L338" i="3"/>
  <c r="L337" i="3" s="1"/>
  <c r="K338" i="3"/>
  <c r="K337" i="3" s="1"/>
  <c r="J338" i="3"/>
  <c r="J337" i="3" s="1"/>
  <c r="J336" i="3" s="1"/>
  <c r="I338" i="3"/>
  <c r="I337" i="3"/>
  <c r="L333" i="3"/>
  <c r="L332" i="3" s="1"/>
  <c r="K333" i="3"/>
  <c r="K332" i="3" s="1"/>
  <c r="J333" i="3"/>
  <c r="J332" i="3" s="1"/>
  <c r="I333" i="3"/>
  <c r="I332" i="3"/>
  <c r="L330" i="3"/>
  <c r="L329" i="3" s="1"/>
  <c r="K330" i="3"/>
  <c r="J330" i="3"/>
  <c r="J329" i="3" s="1"/>
  <c r="I330" i="3"/>
  <c r="I329" i="3" s="1"/>
  <c r="K329" i="3"/>
  <c r="L327" i="3"/>
  <c r="K327" i="3"/>
  <c r="J327" i="3"/>
  <c r="I327" i="3"/>
  <c r="I326" i="3" s="1"/>
  <c r="L326" i="3"/>
  <c r="K326" i="3"/>
  <c r="J326" i="3"/>
  <c r="L323" i="3"/>
  <c r="L322" i="3" s="1"/>
  <c r="K323" i="3"/>
  <c r="K322" i="3" s="1"/>
  <c r="J323" i="3"/>
  <c r="I323" i="3"/>
  <c r="J322" i="3"/>
  <c r="I322" i="3"/>
  <c r="L319" i="3"/>
  <c r="L318" i="3" s="1"/>
  <c r="K319" i="3"/>
  <c r="J319" i="3"/>
  <c r="J318" i="3" s="1"/>
  <c r="I319" i="3"/>
  <c r="I318" i="3" s="1"/>
  <c r="K318" i="3"/>
  <c r="L315" i="3"/>
  <c r="K315" i="3"/>
  <c r="J315" i="3"/>
  <c r="I315" i="3"/>
  <c r="I314" i="3" s="1"/>
  <c r="L314" i="3"/>
  <c r="K314" i="3"/>
  <c r="J314" i="3"/>
  <c r="L311" i="3"/>
  <c r="K311" i="3"/>
  <c r="J311" i="3"/>
  <c r="I311" i="3"/>
  <c r="L308" i="3"/>
  <c r="K308" i="3"/>
  <c r="J308" i="3"/>
  <c r="I308" i="3"/>
  <c r="L306" i="3"/>
  <c r="L305" i="3" s="1"/>
  <c r="K306" i="3"/>
  <c r="J306" i="3"/>
  <c r="J305" i="3" s="1"/>
  <c r="J304" i="3" s="1"/>
  <c r="I306" i="3"/>
  <c r="I305" i="3" s="1"/>
  <c r="I304" i="3" s="1"/>
  <c r="K305" i="3"/>
  <c r="L300" i="3"/>
  <c r="L299" i="3" s="1"/>
  <c r="K300" i="3"/>
  <c r="K299" i="3" s="1"/>
  <c r="J300" i="3"/>
  <c r="I300" i="3"/>
  <c r="J299" i="3"/>
  <c r="I299" i="3"/>
  <c r="L297" i="3"/>
  <c r="L296" i="3" s="1"/>
  <c r="K297" i="3"/>
  <c r="J297" i="3"/>
  <c r="J296" i="3" s="1"/>
  <c r="I297" i="3"/>
  <c r="I296" i="3" s="1"/>
  <c r="K296" i="3"/>
  <c r="L294" i="3"/>
  <c r="K294" i="3"/>
  <c r="J294" i="3"/>
  <c r="I294" i="3"/>
  <c r="I293" i="3" s="1"/>
  <c r="L293" i="3"/>
  <c r="K293" i="3"/>
  <c r="J293" i="3"/>
  <c r="L290" i="3"/>
  <c r="L289" i="3" s="1"/>
  <c r="K290" i="3"/>
  <c r="K289" i="3" s="1"/>
  <c r="J290" i="3"/>
  <c r="I290" i="3"/>
  <c r="J289" i="3"/>
  <c r="I289" i="3"/>
  <c r="L286" i="3"/>
  <c r="L285" i="3" s="1"/>
  <c r="K286" i="3"/>
  <c r="J286" i="3"/>
  <c r="J285" i="3" s="1"/>
  <c r="I286" i="3"/>
  <c r="I285" i="3" s="1"/>
  <c r="K285" i="3"/>
  <c r="L282" i="3"/>
  <c r="K282" i="3"/>
  <c r="J282" i="3"/>
  <c r="I282" i="3"/>
  <c r="I281" i="3" s="1"/>
  <c r="L281" i="3"/>
  <c r="K281" i="3"/>
  <c r="J281" i="3"/>
  <c r="L278" i="3"/>
  <c r="K278" i="3"/>
  <c r="J278" i="3"/>
  <c r="I278" i="3"/>
  <c r="L275" i="3"/>
  <c r="K275" i="3"/>
  <c r="J275" i="3"/>
  <c r="I275" i="3"/>
  <c r="L273" i="3"/>
  <c r="L272" i="3" s="1"/>
  <c r="K273" i="3"/>
  <c r="J273" i="3"/>
  <c r="J272" i="3" s="1"/>
  <c r="J271" i="3" s="1"/>
  <c r="I273" i="3"/>
  <c r="I272" i="3" s="1"/>
  <c r="K272" i="3"/>
  <c r="L268" i="3"/>
  <c r="L267" i="3" s="1"/>
  <c r="K268" i="3"/>
  <c r="J268" i="3"/>
  <c r="J267" i="3" s="1"/>
  <c r="I268" i="3"/>
  <c r="I267" i="3" s="1"/>
  <c r="K267" i="3"/>
  <c r="L265" i="3"/>
  <c r="K265" i="3"/>
  <c r="J265" i="3"/>
  <c r="I265" i="3"/>
  <c r="I264" i="3" s="1"/>
  <c r="L264" i="3"/>
  <c r="K264" i="3"/>
  <c r="J264" i="3"/>
  <c r="L262" i="3"/>
  <c r="K262" i="3"/>
  <c r="K261" i="3" s="1"/>
  <c r="J262" i="3"/>
  <c r="I262" i="3"/>
  <c r="L261" i="3"/>
  <c r="J261" i="3"/>
  <c r="I261" i="3"/>
  <c r="L258" i="3"/>
  <c r="L257" i="3" s="1"/>
  <c r="K258" i="3"/>
  <c r="J258" i="3"/>
  <c r="J257" i="3" s="1"/>
  <c r="I258" i="3"/>
  <c r="I257" i="3" s="1"/>
  <c r="K257" i="3"/>
  <c r="L254" i="3"/>
  <c r="K254" i="3"/>
  <c r="K253" i="3" s="1"/>
  <c r="J254" i="3"/>
  <c r="I254" i="3"/>
  <c r="I253" i="3" s="1"/>
  <c r="L253" i="3"/>
  <c r="J253" i="3"/>
  <c r="L250" i="3"/>
  <c r="K250" i="3"/>
  <c r="K249" i="3" s="1"/>
  <c r="J250" i="3"/>
  <c r="I250" i="3"/>
  <c r="L249" i="3"/>
  <c r="J249" i="3"/>
  <c r="I249" i="3"/>
  <c r="L246" i="3"/>
  <c r="K246" i="3"/>
  <c r="J246" i="3"/>
  <c r="I246" i="3"/>
  <c r="L243" i="3"/>
  <c r="K243" i="3"/>
  <c r="J243" i="3"/>
  <c r="I243" i="3"/>
  <c r="L241" i="3"/>
  <c r="K241" i="3"/>
  <c r="K240" i="3" s="1"/>
  <c r="J241" i="3"/>
  <c r="I241" i="3"/>
  <c r="I240" i="3" s="1"/>
  <c r="L240" i="3"/>
  <c r="L239" i="3" s="1"/>
  <c r="J240" i="3"/>
  <c r="L234" i="3"/>
  <c r="L233" i="3" s="1"/>
  <c r="L232" i="3" s="1"/>
  <c r="K234" i="3"/>
  <c r="J234" i="3"/>
  <c r="J233" i="3" s="1"/>
  <c r="J232" i="3" s="1"/>
  <c r="I234" i="3"/>
  <c r="I233" i="3" s="1"/>
  <c r="I232" i="3" s="1"/>
  <c r="K233" i="3"/>
  <c r="K232" i="3" s="1"/>
  <c r="L230" i="3"/>
  <c r="L229" i="3" s="1"/>
  <c r="L228" i="3" s="1"/>
  <c r="K230" i="3"/>
  <c r="J230" i="3"/>
  <c r="J229" i="3" s="1"/>
  <c r="J228" i="3" s="1"/>
  <c r="I230" i="3"/>
  <c r="I229" i="3" s="1"/>
  <c r="I228" i="3" s="1"/>
  <c r="K229" i="3"/>
  <c r="K228" i="3" s="1"/>
  <c r="L221" i="3"/>
  <c r="L220" i="3" s="1"/>
  <c r="K221" i="3"/>
  <c r="J221" i="3"/>
  <c r="J220" i="3" s="1"/>
  <c r="I221" i="3"/>
  <c r="I220" i="3" s="1"/>
  <c r="K220" i="3"/>
  <c r="L218" i="3"/>
  <c r="K218" i="3"/>
  <c r="J218" i="3"/>
  <c r="I218" i="3"/>
  <c r="I217" i="3" s="1"/>
  <c r="I216" i="3" s="1"/>
  <c r="L217" i="3"/>
  <c r="K217" i="3"/>
  <c r="J217" i="3"/>
  <c r="K216" i="3"/>
  <c r="L211" i="3"/>
  <c r="K211" i="3"/>
  <c r="J211" i="3"/>
  <c r="I211" i="3"/>
  <c r="I210" i="3" s="1"/>
  <c r="I209" i="3" s="1"/>
  <c r="L210" i="3"/>
  <c r="L209" i="3" s="1"/>
  <c r="K210" i="3"/>
  <c r="J210" i="3"/>
  <c r="J209" i="3" s="1"/>
  <c r="K209" i="3"/>
  <c r="L207" i="3"/>
  <c r="K207" i="3"/>
  <c r="J207" i="3"/>
  <c r="I207" i="3"/>
  <c r="I206" i="3" s="1"/>
  <c r="L206" i="3"/>
  <c r="K206" i="3"/>
  <c r="J206" i="3"/>
  <c r="L202" i="3"/>
  <c r="K202" i="3"/>
  <c r="K201" i="3" s="1"/>
  <c r="J202" i="3"/>
  <c r="I202" i="3"/>
  <c r="L201" i="3"/>
  <c r="J201" i="3"/>
  <c r="I201" i="3"/>
  <c r="L196" i="3"/>
  <c r="L195" i="3" s="1"/>
  <c r="L186" i="3" s="1"/>
  <c r="K196" i="3"/>
  <c r="J196" i="3"/>
  <c r="J195" i="3" s="1"/>
  <c r="I196" i="3"/>
  <c r="I195" i="3" s="1"/>
  <c r="K195" i="3"/>
  <c r="L191" i="3"/>
  <c r="K191" i="3"/>
  <c r="K190" i="3" s="1"/>
  <c r="J191" i="3"/>
  <c r="I191" i="3"/>
  <c r="I190" i="3" s="1"/>
  <c r="L190" i="3"/>
  <c r="J190" i="3"/>
  <c r="J186" i="3" s="1"/>
  <c r="L188" i="3"/>
  <c r="K188" i="3"/>
  <c r="K187" i="3" s="1"/>
  <c r="K186" i="3" s="1"/>
  <c r="K185" i="3" s="1"/>
  <c r="J188" i="3"/>
  <c r="I188" i="3"/>
  <c r="L187" i="3"/>
  <c r="J187" i="3"/>
  <c r="I187" i="3"/>
  <c r="L180" i="3"/>
  <c r="L179" i="3" s="1"/>
  <c r="K180" i="3"/>
  <c r="J180" i="3"/>
  <c r="J179" i="3" s="1"/>
  <c r="I180" i="3"/>
  <c r="I179" i="3" s="1"/>
  <c r="K179" i="3"/>
  <c r="L175" i="3"/>
  <c r="K175" i="3"/>
  <c r="K174" i="3" s="1"/>
  <c r="K173" i="3" s="1"/>
  <c r="J175" i="3"/>
  <c r="I175" i="3"/>
  <c r="I174" i="3" s="1"/>
  <c r="L174" i="3"/>
  <c r="L173" i="3" s="1"/>
  <c r="J174" i="3"/>
  <c r="L171" i="3"/>
  <c r="K171" i="3"/>
  <c r="K170" i="3" s="1"/>
  <c r="K169" i="3" s="1"/>
  <c r="J171" i="3"/>
  <c r="I171" i="3"/>
  <c r="I170" i="3" s="1"/>
  <c r="I169" i="3" s="1"/>
  <c r="L170" i="3"/>
  <c r="L169" i="3" s="1"/>
  <c r="L168" i="3" s="1"/>
  <c r="J170" i="3"/>
  <c r="J169" i="3" s="1"/>
  <c r="L166" i="3"/>
  <c r="L165" i="3" s="1"/>
  <c r="K166" i="3"/>
  <c r="J166" i="3"/>
  <c r="J165" i="3" s="1"/>
  <c r="I166" i="3"/>
  <c r="I165" i="3" s="1"/>
  <c r="K165" i="3"/>
  <c r="L161" i="3"/>
  <c r="K161" i="3"/>
  <c r="K160" i="3" s="1"/>
  <c r="K159" i="3" s="1"/>
  <c r="K158" i="3" s="1"/>
  <c r="J161" i="3"/>
  <c r="I161" i="3"/>
  <c r="I160" i="3" s="1"/>
  <c r="I159" i="3" s="1"/>
  <c r="I158" i="3" s="1"/>
  <c r="L160" i="3"/>
  <c r="L159" i="3" s="1"/>
  <c r="L158" i="3" s="1"/>
  <c r="J160" i="3"/>
  <c r="J159" i="3" s="1"/>
  <c r="J158" i="3" s="1"/>
  <c r="L155" i="3"/>
  <c r="L154" i="3" s="1"/>
  <c r="L153" i="3" s="1"/>
  <c r="K155" i="3"/>
  <c r="J155" i="3"/>
  <c r="J154" i="3" s="1"/>
  <c r="J153" i="3" s="1"/>
  <c r="I155" i="3"/>
  <c r="I154" i="3" s="1"/>
  <c r="I153" i="3" s="1"/>
  <c r="K154" i="3"/>
  <c r="K153" i="3" s="1"/>
  <c r="L151" i="3"/>
  <c r="L150" i="3" s="1"/>
  <c r="K151" i="3"/>
  <c r="J151" i="3"/>
  <c r="J150" i="3" s="1"/>
  <c r="I151" i="3"/>
  <c r="I150" i="3" s="1"/>
  <c r="K150" i="3"/>
  <c r="L147" i="3"/>
  <c r="K147" i="3"/>
  <c r="K146" i="3" s="1"/>
  <c r="K145" i="3" s="1"/>
  <c r="J147" i="3"/>
  <c r="I147" i="3"/>
  <c r="I146" i="3" s="1"/>
  <c r="I145" i="3" s="1"/>
  <c r="L146" i="3"/>
  <c r="L145" i="3" s="1"/>
  <c r="J146" i="3"/>
  <c r="J145" i="3" s="1"/>
  <c r="L142" i="3"/>
  <c r="K142" i="3"/>
  <c r="K141" i="3" s="1"/>
  <c r="K140" i="3" s="1"/>
  <c r="J142" i="3"/>
  <c r="I142" i="3"/>
  <c r="I141" i="3" s="1"/>
  <c r="I140" i="3" s="1"/>
  <c r="L141" i="3"/>
  <c r="L140" i="3" s="1"/>
  <c r="J141" i="3"/>
  <c r="J140" i="3" s="1"/>
  <c r="L137" i="3"/>
  <c r="L136" i="3" s="1"/>
  <c r="L135" i="3" s="1"/>
  <c r="K137" i="3"/>
  <c r="J137" i="3"/>
  <c r="J136" i="3" s="1"/>
  <c r="J135" i="3" s="1"/>
  <c r="I137" i="3"/>
  <c r="I136" i="3" s="1"/>
  <c r="I135" i="3" s="1"/>
  <c r="K136" i="3"/>
  <c r="K135" i="3" s="1"/>
  <c r="L133" i="3"/>
  <c r="L132" i="3" s="1"/>
  <c r="L131" i="3" s="1"/>
  <c r="K133" i="3"/>
  <c r="J133" i="3"/>
  <c r="J132" i="3" s="1"/>
  <c r="J131" i="3" s="1"/>
  <c r="I133" i="3"/>
  <c r="I132" i="3" s="1"/>
  <c r="I131" i="3" s="1"/>
  <c r="K132" i="3"/>
  <c r="K131" i="3" s="1"/>
  <c r="L129" i="3"/>
  <c r="L128" i="3" s="1"/>
  <c r="L127" i="3" s="1"/>
  <c r="K129" i="3"/>
  <c r="J129" i="3"/>
  <c r="J128" i="3" s="1"/>
  <c r="J127" i="3" s="1"/>
  <c r="I129" i="3"/>
  <c r="I128" i="3" s="1"/>
  <c r="I127" i="3" s="1"/>
  <c r="K128" i="3"/>
  <c r="K127" i="3" s="1"/>
  <c r="L125" i="3"/>
  <c r="L124" i="3" s="1"/>
  <c r="L123" i="3" s="1"/>
  <c r="K125" i="3"/>
  <c r="J125" i="3"/>
  <c r="J124" i="3" s="1"/>
  <c r="J123" i="3" s="1"/>
  <c r="I125" i="3"/>
  <c r="I124" i="3" s="1"/>
  <c r="I123" i="3" s="1"/>
  <c r="K124" i="3"/>
  <c r="K123" i="3" s="1"/>
  <c r="L121" i="3"/>
  <c r="L120" i="3" s="1"/>
  <c r="L119" i="3" s="1"/>
  <c r="K121" i="3"/>
  <c r="J121" i="3"/>
  <c r="J120" i="3" s="1"/>
  <c r="J119" i="3" s="1"/>
  <c r="I121" i="3"/>
  <c r="I120" i="3" s="1"/>
  <c r="I119" i="3" s="1"/>
  <c r="K120" i="3"/>
  <c r="K119" i="3" s="1"/>
  <c r="L116" i="3"/>
  <c r="L115" i="3" s="1"/>
  <c r="L114" i="3" s="1"/>
  <c r="L113" i="3" s="1"/>
  <c r="K116" i="3"/>
  <c r="J116" i="3"/>
  <c r="J115" i="3" s="1"/>
  <c r="J114" i="3" s="1"/>
  <c r="I116" i="3"/>
  <c r="I115" i="3" s="1"/>
  <c r="I114" i="3" s="1"/>
  <c r="K115" i="3"/>
  <c r="K114" i="3" s="1"/>
  <c r="L110" i="3"/>
  <c r="K110" i="3"/>
  <c r="K109" i="3" s="1"/>
  <c r="J110" i="3"/>
  <c r="I110" i="3"/>
  <c r="L109" i="3"/>
  <c r="J109" i="3"/>
  <c r="I109" i="3"/>
  <c r="L106" i="3"/>
  <c r="L105" i="3" s="1"/>
  <c r="L104" i="3" s="1"/>
  <c r="K106" i="3"/>
  <c r="J106" i="3"/>
  <c r="J105" i="3" s="1"/>
  <c r="J104" i="3" s="1"/>
  <c r="I106" i="3"/>
  <c r="I105" i="3" s="1"/>
  <c r="I104" i="3" s="1"/>
  <c r="K105" i="3"/>
  <c r="K104" i="3" s="1"/>
  <c r="L101" i="3"/>
  <c r="L100" i="3" s="1"/>
  <c r="L99" i="3" s="1"/>
  <c r="K101" i="3"/>
  <c r="J101" i="3"/>
  <c r="J100" i="3" s="1"/>
  <c r="J99" i="3" s="1"/>
  <c r="I101" i="3"/>
  <c r="I100" i="3" s="1"/>
  <c r="I99" i="3" s="1"/>
  <c r="K100" i="3"/>
  <c r="K99" i="3" s="1"/>
  <c r="L96" i="3"/>
  <c r="L95" i="3" s="1"/>
  <c r="L94" i="3" s="1"/>
  <c r="K96" i="3"/>
  <c r="J96" i="3"/>
  <c r="J95" i="3" s="1"/>
  <c r="J94" i="3" s="1"/>
  <c r="J93" i="3" s="1"/>
  <c r="I96" i="3"/>
  <c r="I95" i="3" s="1"/>
  <c r="I94" i="3" s="1"/>
  <c r="K95" i="3"/>
  <c r="K94" i="3" s="1"/>
  <c r="L89" i="3"/>
  <c r="K89" i="3"/>
  <c r="K88" i="3" s="1"/>
  <c r="K87" i="3" s="1"/>
  <c r="K86" i="3" s="1"/>
  <c r="J89" i="3"/>
  <c r="I89" i="3"/>
  <c r="L88" i="3"/>
  <c r="J88" i="3"/>
  <c r="I88" i="3"/>
  <c r="I87" i="3" s="1"/>
  <c r="I86" i="3" s="1"/>
  <c r="L87" i="3"/>
  <c r="L86" i="3" s="1"/>
  <c r="J87" i="3"/>
  <c r="J86" i="3" s="1"/>
  <c r="L84" i="3"/>
  <c r="K84" i="3"/>
  <c r="K83" i="3" s="1"/>
  <c r="K82" i="3" s="1"/>
  <c r="J84" i="3"/>
  <c r="I84" i="3"/>
  <c r="I83" i="3" s="1"/>
  <c r="I82" i="3" s="1"/>
  <c r="L83" i="3"/>
  <c r="L82" i="3" s="1"/>
  <c r="J83" i="3"/>
  <c r="J82" i="3" s="1"/>
  <c r="L78" i="3"/>
  <c r="K78" i="3"/>
  <c r="K77" i="3" s="1"/>
  <c r="J78" i="3"/>
  <c r="I78" i="3"/>
  <c r="I77" i="3" s="1"/>
  <c r="L77" i="3"/>
  <c r="J77" i="3"/>
  <c r="L73" i="3"/>
  <c r="K73" i="3"/>
  <c r="K72" i="3" s="1"/>
  <c r="J73" i="3"/>
  <c r="I73" i="3"/>
  <c r="L72" i="3"/>
  <c r="J72" i="3"/>
  <c r="I72" i="3"/>
  <c r="L68" i="3"/>
  <c r="L67" i="3" s="1"/>
  <c r="L66" i="3" s="1"/>
  <c r="K68" i="3"/>
  <c r="J68" i="3"/>
  <c r="J67" i="3" s="1"/>
  <c r="J66" i="3" s="1"/>
  <c r="J65" i="3" s="1"/>
  <c r="I68" i="3"/>
  <c r="I67" i="3" s="1"/>
  <c r="I66" i="3" s="1"/>
  <c r="K67" i="3"/>
  <c r="K66" i="3" s="1"/>
  <c r="K65" i="3" s="1"/>
  <c r="L49" i="3"/>
  <c r="K49" i="3"/>
  <c r="K48" i="3" s="1"/>
  <c r="K47" i="3" s="1"/>
  <c r="K46" i="3" s="1"/>
  <c r="J49" i="3"/>
  <c r="I49" i="3"/>
  <c r="L48" i="3"/>
  <c r="J48" i="3"/>
  <c r="I48" i="3"/>
  <c r="I47" i="3" s="1"/>
  <c r="I46" i="3" s="1"/>
  <c r="L47" i="3"/>
  <c r="L46" i="3" s="1"/>
  <c r="J47" i="3"/>
  <c r="J46" i="3" s="1"/>
  <c r="L44" i="3"/>
  <c r="K44" i="3"/>
  <c r="K43" i="3" s="1"/>
  <c r="K42" i="3" s="1"/>
  <c r="J44" i="3"/>
  <c r="I44" i="3"/>
  <c r="I43" i="3" s="1"/>
  <c r="I42" i="3" s="1"/>
  <c r="L43" i="3"/>
  <c r="L42" i="3" s="1"/>
  <c r="J43" i="3"/>
  <c r="J42" i="3" s="1"/>
  <c r="L40" i="3"/>
  <c r="K40" i="3"/>
  <c r="J40" i="3"/>
  <c r="I40" i="3"/>
  <c r="L38" i="3"/>
  <c r="L37" i="3" s="1"/>
  <c r="L36" i="3" s="1"/>
  <c r="K38" i="3"/>
  <c r="J38" i="3"/>
  <c r="J37" i="3" s="1"/>
  <c r="J36" i="3" s="1"/>
  <c r="J35" i="3" s="1"/>
  <c r="I38" i="3"/>
  <c r="I37" i="3" s="1"/>
  <c r="I36" i="3" s="1"/>
  <c r="K37" i="3"/>
  <c r="K36" i="3" s="1"/>
  <c r="K35" i="3" s="1"/>
  <c r="L365" i="4"/>
  <c r="K365" i="4"/>
  <c r="K364" i="4" s="1"/>
  <c r="J365" i="4"/>
  <c r="I365" i="4"/>
  <c r="L364" i="4"/>
  <c r="J364" i="4"/>
  <c r="I364" i="4"/>
  <c r="L362" i="4"/>
  <c r="K362" i="4"/>
  <c r="J362" i="4"/>
  <c r="I362" i="4"/>
  <c r="L361" i="4"/>
  <c r="K361" i="4"/>
  <c r="J361" i="4"/>
  <c r="I361" i="4"/>
  <c r="L359" i="4"/>
  <c r="L358" i="4" s="1"/>
  <c r="K359" i="4"/>
  <c r="K358" i="4" s="1"/>
  <c r="J359" i="4"/>
  <c r="J358" i="4" s="1"/>
  <c r="I359" i="4"/>
  <c r="I358" i="4" s="1"/>
  <c r="L355" i="4"/>
  <c r="K355" i="4"/>
  <c r="K354" i="4" s="1"/>
  <c r="J355" i="4"/>
  <c r="I355" i="4"/>
  <c r="L354" i="4"/>
  <c r="J354" i="4"/>
  <c r="I354" i="4"/>
  <c r="L351" i="4"/>
  <c r="K351" i="4"/>
  <c r="J351" i="4"/>
  <c r="I351" i="4"/>
  <c r="L350" i="4"/>
  <c r="K350" i="4"/>
  <c r="J350" i="4"/>
  <c r="I350" i="4"/>
  <c r="L347" i="4"/>
  <c r="L346" i="4" s="1"/>
  <c r="K347" i="4"/>
  <c r="K346" i="4" s="1"/>
  <c r="J347" i="4"/>
  <c r="J346" i="4" s="1"/>
  <c r="I347" i="4"/>
  <c r="I346" i="4" s="1"/>
  <c r="I336" i="4" s="1"/>
  <c r="L343" i="4"/>
  <c r="K343" i="4"/>
  <c r="J343" i="4"/>
  <c r="I343" i="4"/>
  <c r="L340" i="4"/>
  <c r="K340" i="4"/>
  <c r="J340" i="4"/>
  <c r="I340" i="4"/>
  <c r="L338" i="4"/>
  <c r="L337" i="4" s="1"/>
  <c r="L336" i="4" s="1"/>
  <c r="K338" i="4"/>
  <c r="J338" i="4"/>
  <c r="I338" i="4"/>
  <c r="K337" i="4"/>
  <c r="J337" i="4"/>
  <c r="I337" i="4"/>
  <c r="L333" i="4"/>
  <c r="L332" i="4" s="1"/>
  <c r="K333" i="4"/>
  <c r="J333" i="4"/>
  <c r="I333" i="4"/>
  <c r="K332" i="4"/>
  <c r="J332" i="4"/>
  <c r="I332" i="4"/>
  <c r="L330" i="4"/>
  <c r="L329" i="4" s="1"/>
  <c r="K330" i="4"/>
  <c r="K329" i="4" s="1"/>
  <c r="J330" i="4"/>
  <c r="J329" i="4" s="1"/>
  <c r="I330" i="4"/>
  <c r="I329" i="4" s="1"/>
  <c r="L327" i="4"/>
  <c r="K327" i="4"/>
  <c r="K326" i="4" s="1"/>
  <c r="J327" i="4"/>
  <c r="I327" i="4"/>
  <c r="L326" i="4"/>
  <c r="J326" i="4"/>
  <c r="I326" i="4"/>
  <c r="L323" i="4"/>
  <c r="L322" i="4" s="1"/>
  <c r="K323" i="4"/>
  <c r="J323" i="4"/>
  <c r="I323" i="4"/>
  <c r="K322" i="4"/>
  <c r="J322" i="4"/>
  <c r="I322" i="4"/>
  <c r="L319" i="4"/>
  <c r="L318" i="4" s="1"/>
  <c r="K319" i="4"/>
  <c r="K318" i="4" s="1"/>
  <c r="J319" i="4"/>
  <c r="J318" i="4" s="1"/>
  <c r="I319" i="4"/>
  <c r="I318" i="4" s="1"/>
  <c r="L315" i="4"/>
  <c r="K315" i="4"/>
  <c r="K314" i="4" s="1"/>
  <c r="J315" i="4"/>
  <c r="I315" i="4"/>
  <c r="L314" i="4"/>
  <c r="J314" i="4"/>
  <c r="I314" i="4"/>
  <c r="L311" i="4"/>
  <c r="K311" i="4"/>
  <c r="J311" i="4"/>
  <c r="I311" i="4"/>
  <c r="L308" i="4"/>
  <c r="K308" i="4"/>
  <c r="J308" i="4"/>
  <c r="I308" i="4"/>
  <c r="L306" i="4"/>
  <c r="L305" i="4" s="1"/>
  <c r="K306" i="4"/>
  <c r="K305" i="4" s="1"/>
  <c r="J306" i="4"/>
  <c r="J305" i="4" s="1"/>
  <c r="I306" i="4"/>
  <c r="I305" i="4" s="1"/>
  <c r="L300" i="4"/>
  <c r="L299" i="4" s="1"/>
  <c r="K300" i="4"/>
  <c r="J300" i="4"/>
  <c r="I300" i="4"/>
  <c r="I299" i="4" s="1"/>
  <c r="K299" i="4"/>
  <c r="J299" i="4"/>
  <c r="L297" i="4"/>
  <c r="L296" i="4" s="1"/>
  <c r="K297" i="4"/>
  <c r="K296" i="4" s="1"/>
  <c r="J297" i="4"/>
  <c r="J296" i="4" s="1"/>
  <c r="I297" i="4"/>
  <c r="I296" i="4" s="1"/>
  <c r="L294" i="4"/>
  <c r="K294" i="4"/>
  <c r="K293" i="4" s="1"/>
  <c r="J294" i="4"/>
  <c r="I294" i="4"/>
  <c r="L293" i="4"/>
  <c r="J293" i="4"/>
  <c r="I293" i="4"/>
  <c r="L290" i="4"/>
  <c r="L289" i="4" s="1"/>
  <c r="K290" i="4"/>
  <c r="J290" i="4"/>
  <c r="I290" i="4"/>
  <c r="I289" i="4" s="1"/>
  <c r="K289" i="4"/>
  <c r="J289" i="4"/>
  <c r="L286" i="4"/>
  <c r="L285" i="4" s="1"/>
  <c r="K286" i="4"/>
  <c r="K285" i="4" s="1"/>
  <c r="J286" i="4"/>
  <c r="J285" i="4" s="1"/>
  <c r="I286" i="4"/>
  <c r="I285" i="4" s="1"/>
  <c r="L282" i="4"/>
  <c r="K282" i="4"/>
  <c r="K281" i="4" s="1"/>
  <c r="J282" i="4"/>
  <c r="I282" i="4"/>
  <c r="L281" i="4"/>
  <c r="J281" i="4"/>
  <c r="I281" i="4"/>
  <c r="L278" i="4"/>
  <c r="K278" i="4"/>
  <c r="J278" i="4"/>
  <c r="I278" i="4"/>
  <c r="L275" i="4"/>
  <c r="K275" i="4"/>
  <c r="J275" i="4"/>
  <c r="I275" i="4"/>
  <c r="L273" i="4"/>
  <c r="L272" i="4" s="1"/>
  <c r="K273" i="4"/>
  <c r="K272" i="4" s="1"/>
  <c r="J273" i="4"/>
  <c r="J272" i="4" s="1"/>
  <c r="J271" i="4" s="1"/>
  <c r="I273" i="4"/>
  <c r="I272" i="4" s="1"/>
  <c r="L268" i="4"/>
  <c r="L267" i="4" s="1"/>
  <c r="K268" i="4"/>
  <c r="K267" i="4" s="1"/>
  <c r="J268" i="4"/>
  <c r="J267" i="4" s="1"/>
  <c r="I268" i="4"/>
  <c r="I267" i="4" s="1"/>
  <c r="L265" i="4"/>
  <c r="K265" i="4"/>
  <c r="K264" i="4" s="1"/>
  <c r="J265" i="4"/>
  <c r="I265" i="4"/>
  <c r="L264" i="4"/>
  <c r="J264" i="4"/>
  <c r="I264" i="4"/>
  <c r="L262" i="4"/>
  <c r="K262" i="4"/>
  <c r="J262" i="4"/>
  <c r="I262" i="4"/>
  <c r="I261" i="4" s="1"/>
  <c r="L261" i="4"/>
  <c r="K261" i="4"/>
  <c r="J261" i="4"/>
  <c r="L258" i="4"/>
  <c r="L257" i="4" s="1"/>
  <c r="K258" i="4"/>
  <c r="K257" i="4" s="1"/>
  <c r="J258" i="4"/>
  <c r="J257" i="4" s="1"/>
  <c r="I258" i="4"/>
  <c r="I257" i="4" s="1"/>
  <c r="L254" i="4"/>
  <c r="K254" i="4"/>
  <c r="K253" i="4" s="1"/>
  <c r="J254" i="4"/>
  <c r="I254" i="4"/>
  <c r="L253" i="4"/>
  <c r="J253" i="4"/>
  <c r="I253" i="4"/>
  <c r="L250" i="4"/>
  <c r="K250" i="4"/>
  <c r="J250" i="4"/>
  <c r="I250" i="4"/>
  <c r="I249" i="4" s="1"/>
  <c r="L249" i="4"/>
  <c r="K249" i="4"/>
  <c r="J249" i="4"/>
  <c r="L246" i="4"/>
  <c r="K246" i="4"/>
  <c r="J246" i="4"/>
  <c r="I246" i="4"/>
  <c r="L243" i="4"/>
  <c r="K243" i="4"/>
  <c r="J243" i="4"/>
  <c r="I243" i="4"/>
  <c r="L241" i="4"/>
  <c r="K241" i="4"/>
  <c r="K240" i="4" s="1"/>
  <c r="J241" i="4"/>
  <c r="I241" i="4"/>
  <c r="L240" i="4"/>
  <c r="J240" i="4"/>
  <c r="I240" i="4"/>
  <c r="L234" i="4"/>
  <c r="L233" i="4" s="1"/>
  <c r="L232" i="4" s="1"/>
  <c r="K234" i="4"/>
  <c r="K233" i="4" s="1"/>
  <c r="K232" i="4" s="1"/>
  <c r="J234" i="4"/>
  <c r="J233" i="4" s="1"/>
  <c r="J232" i="4" s="1"/>
  <c r="I234" i="4"/>
  <c r="I233" i="4" s="1"/>
  <c r="I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1" i="4"/>
  <c r="L220" i="4" s="1"/>
  <c r="K221" i="4"/>
  <c r="K220" i="4" s="1"/>
  <c r="J221" i="4"/>
  <c r="J220" i="4" s="1"/>
  <c r="I221" i="4"/>
  <c r="I220" i="4" s="1"/>
  <c r="L218" i="4"/>
  <c r="K218" i="4"/>
  <c r="K217" i="4" s="1"/>
  <c r="K216" i="4" s="1"/>
  <c r="J218" i="4"/>
  <c r="I218" i="4"/>
  <c r="L217" i="4"/>
  <c r="L216" i="4" s="1"/>
  <c r="J217" i="4"/>
  <c r="J216" i="4" s="1"/>
  <c r="I217" i="4"/>
  <c r="L211" i="4"/>
  <c r="K211" i="4"/>
  <c r="K210" i="4" s="1"/>
  <c r="K209" i="4" s="1"/>
  <c r="J211" i="4"/>
  <c r="I211" i="4"/>
  <c r="L210" i="4"/>
  <c r="L209" i="4" s="1"/>
  <c r="J210" i="4"/>
  <c r="J209" i="4" s="1"/>
  <c r="I210" i="4"/>
  <c r="I209" i="4" s="1"/>
  <c r="L207" i="4"/>
  <c r="K207" i="4"/>
  <c r="K206" i="4" s="1"/>
  <c r="J207" i="4"/>
  <c r="I207" i="4"/>
  <c r="L206" i="4"/>
  <c r="J206" i="4"/>
  <c r="I206" i="4"/>
  <c r="L202" i="4"/>
  <c r="K202" i="4"/>
  <c r="J202" i="4"/>
  <c r="I202" i="4"/>
  <c r="L201" i="4"/>
  <c r="K201" i="4"/>
  <c r="J201" i="4"/>
  <c r="I201" i="4"/>
  <c r="L196" i="4"/>
  <c r="L195" i="4" s="1"/>
  <c r="L186" i="4" s="1"/>
  <c r="L185" i="4" s="1"/>
  <c r="K196" i="4"/>
  <c r="K195" i="4" s="1"/>
  <c r="J196" i="4"/>
  <c r="J195" i="4" s="1"/>
  <c r="I196" i="4"/>
  <c r="I195" i="4" s="1"/>
  <c r="L191" i="4"/>
  <c r="K191" i="4"/>
  <c r="K190" i="4" s="1"/>
  <c r="J191" i="4"/>
  <c r="I191" i="4"/>
  <c r="L190" i="4"/>
  <c r="J190" i="4"/>
  <c r="I190" i="4"/>
  <c r="I186" i="4" s="1"/>
  <c r="L188" i="4"/>
  <c r="K188" i="4"/>
  <c r="J188" i="4"/>
  <c r="I188" i="4"/>
  <c r="L187" i="4"/>
  <c r="K187" i="4"/>
  <c r="J187" i="4"/>
  <c r="I187" i="4"/>
  <c r="L180" i="4"/>
  <c r="L179" i="4" s="1"/>
  <c r="K180" i="4"/>
  <c r="K179" i="4" s="1"/>
  <c r="J180" i="4"/>
  <c r="J179" i="4" s="1"/>
  <c r="I180" i="4"/>
  <c r="I179" i="4" s="1"/>
  <c r="L175" i="4"/>
  <c r="K175" i="4"/>
  <c r="K174" i="4" s="1"/>
  <c r="K173" i="4" s="1"/>
  <c r="J175" i="4"/>
  <c r="I175" i="4"/>
  <c r="L174" i="4"/>
  <c r="L173" i="4" s="1"/>
  <c r="J174" i="4"/>
  <c r="I174" i="4"/>
  <c r="L171" i="4"/>
  <c r="K171" i="4"/>
  <c r="K170" i="4" s="1"/>
  <c r="K169" i="4" s="1"/>
  <c r="J171" i="4"/>
  <c r="I171" i="4"/>
  <c r="L170" i="4"/>
  <c r="L169" i="4" s="1"/>
  <c r="L168" i="4" s="1"/>
  <c r="J170" i="4"/>
  <c r="J169" i="4" s="1"/>
  <c r="I170" i="4"/>
  <c r="I169" i="4" s="1"/>
  <c r="L166" i="4"/>
  <c r="L165" i="4" s="1"/>
  <c r="K166" i="4"/>
  <c r="K165" i="4" s="1"/>
  <c r="J166" i="4"/>
  <c r="J165" i="4" s="1"/>
  <c r="I166" i="4"/>
  <c r="I165" i="4" s="1"/>
  <c r="L161" i="4"/>
  <c r="K161" i="4"/>
  <c r="K160" i="4" s="1"/>
  <c r="J161" i="4"/>
  <c r="I161" i="4"/>
  <c r="L160" i="4"/>
  <c r="L159" i="4" s="1"/>
  <c r="L158" i="4" s="1"/>
  <c r="J160" i="4"/>
  <c r="J159" i="4" s="1"/>
  <c r="J158" i="4" s="1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5" i="4"/>
  <c r="I154" i="4" s="1"/>
  <c r="I153" i="4" s="1"/>
  <c r="L151" i="4"/>
  <c r="L150" i="4" s="1"/>
  <c r="K151" i="4"/>
  <c r="K150" i="4" s="1"/>
  <c r="J151" i="4"/>
  <c r="J150" i="4" s="1"/>
  <c r="I151" i="4"/>
  <c r="I150" i="4" s="1"/>
  <c r="L147" i="4"/>
  <c r="K147" i="4"/>
  <c r="K146" i="4" s="1"/>
  <c r="K145" i="4" s="1"/>
  <c r="J147" i="4"/>
  <c r="I147" i="4"/>
  <c r="L146" i="4"/>
  <c r="L145" i="4" s="1"/>
  <c r="J146" i="4"/>
  <c r="J145" i="4" s="1"/>
  <c r="I146" i="4"/>
  <c r="I145" i="4" s="1"/>
  <c r="L142" i="4"/>
  <c r="K142" i="4"/>
  <c r="K141" i="4" s="1"/>
  <c r="K140" i="4" s="1"/>
  <c r="J142" i="4"/>
  <c r="I142" i="4"/>
  <c r="L141" i="4"/>
  <c r="L140" i="4" s="1"/>
  <c r="J141" i="4"/>
  <c r="J140" i="4" s="1"/>
  <c r="I141" i="4"/>
  <c r="I140" i="4" s="1"/>
  <c r="L137" i="4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10" i="4"/>
  <c r="K110" i="4"/>
  <c r="J110" i="4"/>
  <c r="J109" i="4" s="1"/>
  <c r="I110" i="4"/>
  <c r="L109" i="4"/>
  <c r="K109" i="4"/>
  <c r="I109" i="4"/>
  <c r="L106" i="4"/>
  <c r="L105" i="4" s="1"/>
  <c r="L104" i="4" s="1"/>
  <c r="K106" i="4"/>
  <c r="K105" i="4" s="1"/>
  <c r="K104" i="4" s="1"/>
  <c r="J106" i="4"/>
  <c r="J105" i="4" s="1"/>
  <c r="I106" i="4"/>
  <c r="I105" i="4" s="1"/>
  <c r="I104" i="4" s="1"/>
  <c r="L101" i="4"/>
  <c r="L100" i="4" s="1"/>
  <c r="L99" i="4" s="1"/>
  <c r="K101" i="4"/>
  <c r="K100" i="4" s="1"/>
  <c r="K99" i="4" s="1"/>
  <c r="J101" i="4"/>
  <c r="J100" i="4" s="1"/>
  <c r="J99" i="4" s="1"/>
  <c r="I101" i="4"/>
  <c r="I100" i="4" s="1"/>
  <c r="I99" i="4" s="1"/>
  <c r="L96" i="4"/>
  <c r="L95" i="4" s="1"/>
  <c r="L94" i="4" s="1"/>
  <c r="K96" i="4"/>
  <c r="K95" i="4" s="1"/>
  <c r="K94" i="4" s="1"/>
  <c r="J96" i="4"/>
  <c r="J95" i="4" s="1"/>
  <c r="J94" i="4" s="1"/>
  <c r="I96" i="4"/>
  <c r="I95" i="4" s="1"/>
  <c r="I94" i="4" s="1"/>
  <c r="L89" i="4"/>
  <c r="K89" i="4"/>
  <c r="J89" i="4"/>
  <c r="J88" i="4" s="1"/>
  <c r="J87" i="4" s="1"/>
  <c r="J86" i="4" s="1"/>
  <c r="I89" i="4"/>
  <c r="I88" i="4" s="1"/>
  <c r="I87" i="4" s="1"/>
  <c r="I86" i="4" s="1"/>
  <c r="L88" i="4"/>
  <c r="K88" i="4"/>
  <c r="L87" i="4"/>
  <c r="L86" i="4" s="1"/>
  <c r="K87" i="4"/>
  <c r="K86" i="4" s="1"/>
  <c r="L84" i="4"/>
  <c r="K84" i="4"/>
  <c r="J84" i="4"/>
  <c r="I84" i="4"/>
  <c r="L83" i="4"/>
  <c r="L82" i="4" s="1"/>
  <c r="K83" i="4"/>
  <c r="K82" i="4" s="1"/>
  <c r="J83" i="4"/>
  <c r="J82" i="4" s="1"/>
  <c r="I83" i="4"/>
  <c r="I82" i="4" s="1"/>
  <c r="L78" i="4"/>
  <c r="K78" i="4"/>
  <c r="J78" i="4"/>
  <c r="I78" i="4"/>
  <c r="L77" i="4"/>
  <c r="K77" i="4"/>
  <c r="J77" i="4"/>
  <c r="I77" i="4"/>
  <c r="L73" i="4"/>
  <c r="K73" i="4"/>
  <c r="J73" i="4"/>
  <c r="J72" i="4" s="1"/>
  <c r="I73" i="4"/>
  <c r="L72" i="4"/>
  <c r="K72" i="4"/>
  <c r="I72" i="4"/>
  <c r="L68" i="4"/>
  <c r="L67" i="4" s="1"/>
  <c r="L66" i="4" s="1"/>
  <c r="L65" i="4" s="1"/>
  <c r="K68" i="4"/>
  <c r="K67" i="4" s="1"/>
  <c r="K66" i="4" s="1"/>
  <c r="J68" i="4"/>
  <c r="J67" i="4" s="1"/>
  <c r="J66" i="4" s="1"/>
  <c r="J65" i="4" s="1"/>
  <c r="I68" i="4"/>
  <c r="I67" i="4" s="1"/>
  <c r="I66" i="4" s="1"/>
  <c r="I65" i="4" s="1"/>
  <c r="L49" i="4"/>
  <c r="L48" i="4" s="1"/>
  <c r="L47" i="4" s="1"/>
  <c r="L46" i="4" s="1"/>
  <c r="K49" i="4"/>
  <c r="J49" i="4"/>
  <c r="J48" i="4" s="1"/>
  <c r="J47" i="4" s="1"/>
  <c r="J46" i="4" s="1"/>
  <c r="I49" i="4"/>
  <c r="I48" i="4" s="1"/>
  <c r="I47" i="4" s="1"/>
  <c r="I46" i="4" s="1"/>
  <c r="K48" i="4"/>
  <c r="K47" i="4"/>
  <c r="K46" i="4" s="1"/>
  <c r="L44" i="4"/>
  <c r="K44" i="4"/>
  <c r="J44" i="4"/>
  <c r="I44" i="4"/>
  <c r="L43" i="4"/>
  <c r="L42" i="4" s="1"/>
  <c r="K43" i="4"/>
  <c r="K42" i="4" s="1"/>
  <c r="J43" i="4"/>
  <c r="J42" i="4" s="1"/>
  <c r="I43" i="4"/>
  <c r="I42" i="4" s="1"/>
  <c r="L40" i="4"/>
  <c r="K40" i="4"/>
  <c r="J40" i="4"/>
  <c r="I40" i="4"/>
  <c r="L38" i="4"/>
  <c r="L37" i="4" s="1"/>
  <c r="L36" i="4" s="1"/>
  <c r="L35" i="4" s="1"/>
  <c r="K38" i="4"/>
  <c r="K37" i="4" s="1"/>
  <c r="K36" i="4" s="1"/>
  <c r="K35" i="4" s="1"/>
  <c r="J38" i="4"/>
  <c r="J37" i="4" s="1"/>
  <c r="J36" i="4" s="1"/>
  <c r="J35" i="4" s="1"/>
  <c r="I38" i="4"/>
  <c r="I37" i="4" s="1"/>
  <c r="I36" i="4" s="1"/>
  <c r="L365" i="8"/>
  <c r="K365" i="8"/>
  <c r="J365" i="8"/>
  <c r="I365" i="8"/>
  <c r="I364" i="8" s="1"/>
  <c r="L364" i="8"/>
  <c r="K364" i="8"/>
  <c r="J364" i="8"/>
  <c r="L362" i="8"/>
  <c r="K362" i="8"/>
  <c r="J362" i="8"/>
  <c r="I362" i="8"/>
  <c r="L361" i="8"/>
  <c r="K361" i="8"/>
  <c r="J361" i="8"/>
  <c r="I361" i="8"/>
  <c r="L359" i="8"/>
  <c r="L358" i="8" s="1"/>
  <c r="K359" i="8"/>
  <c r="K358" i="8" s="1"/>
  <c r="J359" i="8"/>
  <c r="J358" i="8" s="1"/>
  <c r="I359" i="8"/>
  <c r="I358" i="8" s="1"/>
  <c r="L355" i="8"/>
  <c r="K355" i="8"/>
  <c r="J355" i="8"/>
  <c r="I355" i="8"/>
  <c r="I354" i="8" s="1"/>
  <c r="L354" i="8"/>
  <c r="K354" i="8"/>
  <c r="J354" i="8"/>
  <c r="L351" i="8"/>
  <c r="K351" i="8"/>
  <c r="J351" i="8"/>
  <c r="J350" i="8" s="1"/>
  <c r="I351" i="8"/>
  <c r="L350" i="8"/>
  <c r="K350" i="8"/>
  <c r="I350" i="8"/>
  <c r="L347" i="8"/>
  <c r="L346" i="8" s="1"/>
  <c r="L336" i="8" s="1"/>
  <c r="K347" i="8"/>
  <c r="K346" i="8" s="1"/>
  <c r="K336" i="8" s="1"/>
  <c r="J347" i="8"/>
  <c r="J346" i="8" s="1"/>
  <c r="I347" i="8"/>
  <c r="I346" i="8" s="1"/>
  <c r="L343" i="8"/>
  <c r="K343" i="8"/>
  <c r="J343" i="8"/>
  <c r="I343" i="8"/>
  <c r="L340" i="8"/>
  <c r="K340" i="8"/>
  <c r="J340" i="8"/>
  <c r="I340" i="8"/>
  <c r="L338" i="8"/>
  <c r="K338" i="8"/>
  <c r="J338" i="8"/>
  <c r="J337" i="8" s="1"/>
  <c r="J336" i="8" s="1"/>
  <c r="I338" i="8"/>
  <c r="L337" i="8"/>
  <c r="K337" i="8"/>
  <c r="I337" i="8"/>
  <c r="L333" i="8"/>
  <c r="K333" i="8"/>
  <c r="J333" i="8"/>
  <c r="J332" i="8" s="1"/>
  <c r="I333" i="8"/>
  <c r="L332" i="8"/>
  <c r="K332" i="8"/>
  <c r="I332" i="8"/>
  <c r="L330" i="8"/>
  <c r="L329" i="8" s="1"/>
  <c r="K330" i="8"/>
  <c r="K329" i="8" s="1"/>
  <c r="J330" i="8"/>
  <c r="J329" i="8" s="1"/>
  <c r="I330" i="8"/>
  <c r="I329" i="8" s="1"/>
  <c r="L327" i="8"/>
  <c r="K327" i="8"/>
  <c r="J327" i="8"/>
  <c r="I327" i="8"/>
  <c r="I326" i="8" s="1"/>
  <c r="L326" i="8"/>
  <c r="K326" i="8"/>
  <c r="J326" i="8"/>
  <c r="L323" i="8"/>
  <c r="K323" i="8"/>
  <c r="J323" i="8"/>
  <c r="J322" i="8" s="1"/>
  <c r="I323" i="8"/>
  <c r="L322" i="8"/>
  <c r="K322" i="8"/>
  <c r="I322" i="8"/>
  <c r="L319" i="8"/>
  <c r="L318" i="8" s="1"/>
  <c r="K319" i="8"/>
  <c r="K318" i="8" s="1"/>
  <c r="J319" i="8"/>
  <c r="J318" i="8" s="1"/>
  <c r="I319" i="8"/>
  <c r="I318" i="8" s="1"/>
  <c r="L315" i="8"/>
  <c r="K315" i="8"/>
  <c r="J315" i="8"/>
  <c r="I315" i="8"/>
  <c r="I314" i="8" s="1"/>
  <c r="L314" i="8"/>
  <c r="K314" i="8"/>
  <c r="J314" i="8"/>
  <c r="L311" i="8"/>
  <c r="K311" i="8"/>
  <c r="J311" i="8"/>
  <c r="I311" i="8"/>
  <c r="L308" i="8"/>
  <c r="K308" i="8"/>
  <c r="J308" i="8"/>
  <c r="I308" i="8"/>
  <c r="L306" i="8"/>
  <c r="L305" i="8" s="1"/>
  <c r="K306" i="8"/>
  <c r="K305" i="8" s="1"/>
  <c r="J306" i="8"/>
  <c r="J305" i="8" s="1"/>
  <c r="I306" i="8"/>
  <c r="I305" i="8" s="1"/>
  <c r="L300" i="8"/>
  <c r="K300" i="8"/>
  <c r="J300" i="8"/>
  <c r="J299" i="8" s="1"/>
  <c r="I300" i="8"/>
  <c r="L299" i="8"/>
  <c r="K299" i="8"/>
  <c r="I299" i="8"/>
  <c r="L297" i="8"/>
  <c r="L296" i="8" s="1"/>
  <c r="K297" i="8"/>
  <c r="K296" i="8" s="1"/>
  <c r="J297" i="8"/>
  <c r="J296" i="8" s="1"/>
  <c r="I297" i="8"/>
  <c r="I296" i="8" s="1"/>
  <c r="L294" i="8"/>
  <c r="K294" i="8"/>
  <c r="J294" i="8"/>
  <c r="I294" i="8"/>
  <c r="I293" i="8" s="1"/>
  <c r="L293" i="8"/>
  <c r="K293" i="8"/>
  <c r="J293" i="8"/>
  <c r="L290" i="8"/>
  <c r="K290" i="8"/>
  <c r="J290" i="8"/>
  <c r="J289" i="8" s="1"/>
  <c r="I290" i="8"/>
  <c r="L289" i="8"/>
  <c r="K289" i="8"/>
  <c r="I289" i="8"/>
  <c r="L286" i="8"/>
  <c r="L285" i="8" s="1"/>
  <c r="K286" i="8"/>
  <c r="K285" i="8" s="1"/>
  <c r="J286" i="8"/>
  <c r="J285" i="8" s="1"/>
  <c r="I286" i="8"/>
  <c r="I285" i="8" s="1"/>
  <c r="L282" i="8"/>
  <c r="K282" i="8"/>
  <c r="J282" i="8"/>
  <c r="I282" i="8"/>
  <c r="I281" i="8" s="1"/>
  <c r="L281" i="8"/>
  <c r="K281" i="8"/>
  <c r="J281" i="8"/>
  <c r="L278" i="8"/>
  <c r="K278" i="8"/>
  <c r="J278" i="8"/>
  <c r="I278" i="8"/>
  <c r="L275" i="8"/>
  <c r="K275" i="8"/>
  <c r="J275" i="8"/>
  <c r="I275" i="8"/>
  <c r="L273" i="8"/>
  <c r="L272" i="8" s="1"/>
  <c r="K273" i="8"/>
  <c r="K272" i="8" s="1"/>
  <c r="K271" i="8" s="1"/>
  <c r="J273" i="8"/>
  <c r="J272" i="8" s="1"/>
  <c r="I273" i="8"/>
  <c r="I272" i="8" s="1"/>
  <c r="L268" i="8"/>
  <c r="L267" i="8" s="1"/>
  <c r="K268" i="8"/>
  <c r="K267" i="8" s="1"/>
  <c r="J268" i="8"/>
  <c r="J267" i="8" s="1"/>
  <c r="I268" i="8"/>
  <c r="I267" i="8" s="1"/>
  <c r="L265" i="8"/>
  <c r="K265" i="8"/>
  <c r="J265" i="8"/>
  <c r="I265" i="8"/>
  <c r="I264" i="8" s="1"/>
  <c r="L264" i="8"/>
  <c r="K264" i="8"/>
  <c r="J264" i="8"/>
  <c r="L262" i="8"/>
  <c r="K262" i="8"/>
  <c r="J262" i="8"/>
  <c r="J261" i="8" s="1"/>
  <c r="I262" i="8"/>
  <c r="L261" i="8"/>
  <c r="K261" i="8"/>
  <c r="I261" i="8"/>
  <c r="L258" i="8"/>
  <c r="L257" i="8" s="1"/>
  <c r="K258" i="8"/>
  <c r="K257" i="8" s="1"/>
  <c r="J258" i="8"/>
  <c r="J257" i="8" s="1"/>
  <c r="I258" i="8"/>
  <c r="I257" i="8" s="1"/>
  <c r="L254" i="8"/>
  <c r="K254" i="8"/>
  <c r="J254" i="8"/>
  <c r="I254" i="8"/>
  <c r="I253" i="8" s="1"/>
  <c r="L253" i="8"/>
  <c r="K253" i="8"/>
  <c r="J253" i="8"/>
  <c r="L250" i="8"/>
  <c r="K250" i="8"/>
  <c r="J250" i="8"/>
  <c r="I250" i="8"/>
  <c r="L249" i="8"/>
  <c r="K249" i="8"/>
  <c r="J249" i="8"/>
  <c r="I249" i="8"/>
  <c r="L246" i="8"/>
  <c r="K246" i="8"/>
  <c r="J246" i="8"/>
  <c r="I246" i="8"/>
  <c r="L243" i="8"/>
  <c r="K243" i="8"/>
  <c r="J243" i="8"/>
  <c r="I243" i="8"/>
  <c r="L241" i="8"/>
  <c r="K241" i="8"/>
  <c r="J241" i="8"/>
  <c r="I241" i="8"/>
  <c r="I240" i="8" s="1"/>
  <c r="L240" i="8"/>
  <c r="K240" i="8"/>
  <c r="J240" i="8"/>
  <c r="J239" i="8" s="1"/>
  <c r="L234" i="8"/>
  <c r="L233" i="8" s="1"/>
  <c r="L232" i="8" s="1"/>
  <c r="K234" i="8"/>
  <c r="K233" i="8" s="1"/>
  <c r="K232" i="8" s="1"/>
  <c r="J234" i="8"/>
  <c r="J233" i="8" s="1"/>
  <c r="J232" i="8" s="1"/>
  <c r="I234" i="8"/>
  <c r="I233" i="8" s="1"/>
  <c r="I232" i="8" s="1"/>
  <c r="L230" i="8"/>
  <c r="L229" i="8" s="1"/>
  <c r="L228" i="8" s="1"/>
  <c r="K230" i="8"/>
  <c r="K229" i="8" s="1"/>
  <c r="K228" i="8" s="1"/>
  <c r="J230" i="8"/>
  <c r="J229" i="8" s="1"/>
  <c r="J228" i="8" s="1"/>
  <c r="I230" i="8"/>
  <c r="I229" i="8" s="1"/>
  <c r="I228" i="8" s="1"/>
  <c r="L221" i="8"/>
  <c r="L220" i="8" s="1"/>
  <c r="K221" i="8"/>
  <c r="K220" i="8" s="1"/>
  <c r="J221" i="8"/>
  <c r="J220" i="8" s="1"/>
  <c r="I221" i="8"/>
  <c r="I220" i="8" s="1"/>
  <c r="L218" i="8"/>
  <c r="K218" i="8"/>
  <c r="J218" i="8"/>
  <c r="I218" i="8"/>
  <c r="I217" i="8" s="1"/>
  <c r="I216" i="8" s="1"/>
  <c r="L217" i="8"/>
  <c r="K217" i="8"/>
  <c r="K216" i="8" s="1"/>
  <c r="J217" i="8"/>
  <c r="L211" i="8"/>
  <c r="K211" i="8"/>
  <c r="J211" i="8"/>
  <c r="I211" i="8"/>
  <c r="I210" i="8" s="1"/>
  <c r="I209" i="8" s="1"/>
  <c r="L210" i="8"/>
  <c r="L209" i="8" s="1"/>
  <c r="K210" i="8"/>
  <c r="K209" i="8" s="1"/>
  <c r="J210" i="8"/>
  <c r="J209" i="8" s="1"/>
  <c r="L207" i="8"/>
  <c r="K207" i="8"/>
  <c r="J207" i="8"/>
  <c r="I207" i="8"/>
  <c r="I206" i="8" s="1"/>
  <c r="L206" i="8"/>
  <c r="K206" i="8"/>
  <c r="J206" i="8"/>
  <c r="L202" i="8"/>
  <c r="K202" i="8"/>
  <c r="J202" i="8"/>
  <c r="I202" i="8"/>
  <c r="L201" i="8"/>
  <c r="K201" i="8"/>
  <c r="J201" i="8"/>
  <c r="I201" i="8"/>
  <c r="L196" i="8"/>
  <c r="L195" i="8" s="1"/>
  <c r="K196" i="8"/>
  <c r="K195" i="8" s="1"/>
  <c r="K186" i="8" s="1"/>
  <c r="J196" i="8"/>
  <c r="J195" i="8" s="1"/>
  <c r="J186" i="8" s="1"/>
  <c r="I196" i="8"/>
  <c r="I195" i="8" s="1"/>
  <c r="L191" i="8"/>
  <c r="K191" i="8"/>
  <c r="J191" i="8"/>
  <c r="I191" i="8"/>
  <c r="I190" i="8" s="1"/>
  <c r="L190" i="8"/>
  <c r="K190" i="8"/>
  <c r="J190" i="8"/>
  <c r="L188" i="8"/>
  <c r="K188" i="8"/>
  <c r="J188" i="8"/>
  <c r="I188" i="8"/>
  <c r="L187" i="8"/>
  <c r="K187" i="8"/>
  <c r="J187" i="8"/>
  <c r="I187" i="8"/>
  <c r="L180" i="8"/>
  <c r="L179" i="8" s="1"/>
  <c r="K180" i="8"/>
  <c r="K179" i="8" s="1"/>
  <c r="J180" i="8"/>
  <c r="J179" i="8" s="1"/>
  <c r="I180" i="8"/>
  <c r="I179" i="8" s="1"/>
  <c r="L175" i="8"/>
  <c r="K175" i="8"/>
  <c r="J175" i="8"/>
  <c r="I175" i="8"/>
  <c r="I174" i="8" s="1"/>
  <c r="L174" i="8"/>
  <c r="K174" i="8"/>
  <c r="J174" i="8"/>
  <c r="L171" i="8"/>
  <c r="K171" i="8"/>
  <c r="J171" i="8"/>
  <c r="I171" i="8"/>
  <c r="I170" i="8" s="1"/>
  <c r="I169" i="8" s="1"/>
  <c r="L170" i="8"/>
  <c r="L169" i="8" s="1"/>
  <c r="K170" i="8"/>
  <c r="K169" i="8" s="1"/>
  <c r="J170" i="8"/>
  <c r="J169" i="8" s="1"/>
  <c r="L166" i="8"/>
  <c r="L165" i="8" s="1"/>
  <c r="K166" i="8"/>
  <c r="K165" i="8" s="1"/>
  <c r="J166" i="8"/>
  <c r="J165" i="8" s="1"/>
  <c r="I166" i="8"/>
  <c r="I165" i="8" s="1"/>
  <c r="L161" i="8"/>
  <c r="K161" i="8"/>
  <c r="J161" i="8"/>
  <c r="I161" i="8"/>
  <c r="I160" i="8" s="1"/>
  <c r="I159" i="8" s="1"/>
  <c r="I158" i="8" s="1"/>
  <c r="L160" i="8"/>
  <c r="L159" i="8" s="1"/>
  <c r="L158" i="8" s="1"/>
  <c r="K160" i="8"/>
  <c r="K159" i="8" s="1"/>
  <c r="K158" i="8" s="1"/>
  <c r="J160" i="8"/>
  <c r="L155" i="8"/>
  <c r="L154" i="8" s="1"/>
  <c r="L153" i="8" s="1"/>
  <c r="K155" i="8"/>
  <c r="K154" i="8" s="1"/>
  <c r="K153" i="8" s="1"/>
  <c r="J155" i="8"/>
  <c r="J154" i="8" s="1"/>
  <c r="J153" i="8" s="1"/>
  <c r="I155" i="8"/>
  <c r="I154" i="8" s="1"/>
  <c r="I153" i="8" s="1"/>
  <c r="L151" i="8"/>
  <c r="L150" i="8" s="1"/>
  <c r="K151" i="8"/>
  <c r="K150" i="8" s="1"/>
  <c r="J151" i="8"/>
  <c r="J150" i="8" s="1"/>
  <c r="I151" i="8"/>
  <c r="I150" i="8" s="1"/>
  <c r="L147" i="8"/>
  <c r="K147" i="8"/>
  <c r="J147" i="8"/>
  <c r="I147" i="8"/>
  <c r="I146" i="8" s="1"/>
  <c r="I145" i="8" s="1"/>
  <c r="L146" i="8"/>
  <c r="L145" i="8" s="1"/>
  <c r="K146" i="8"/>
  <c r="K145" i="8" s="1"/>
  <c r="J146" i="8"/>
  <c r="J145" i="8" s="1"/>
  <c r="L142" i="8"/>
  <c r="K142" i="8"/>
  <c r="J142" i="8"/>
  <c r="I142" i="8"/>
  <c r="I141" i="8" s="1"/>
  <c r="I140" i="8" s="1"/>
  <c r="L141" i="8"/>
  <c r="L140" i="8" s="1"/>
  <c r="L139" i="8" s="1"/>
  <c r="K141" i="8"/>
  <c r="K140" i="8" s="1"/>
  <c r="K139" i="8" s="1"/>
  <c r="J141" i="8"/>
  <c r="J140" i="8" s="1"/>
  <c r="J139" i="8" s="1"/>
  <c r="L137" i="8"/>
  <c r="L136" i="8" s="1"/>
  <c r="L135" i="8" s="1"/>
  <c r="K137" i="8"/>
  <c r="K136" i="8" s="1"/>
  <c r="K135" i="8" s="1"/>
  <c r="J137" i="8"/>
  <c r="J136" i="8" s="1"/>
  <c r="J135" i="8" s="1"/>
  <c r="I137" i="8"/>
  <c r="I136" i="8" s="1"/>
  <c r="I135" i="8" s="1"/>
  <c r="L133" i="8"/>
  <c r="L132" i="8" s="1"/>
  <c r="L131" i="8" s="1"/>
  <c r="K133" i="8"/>
  <c r="K132" i="8" s="1"/>
  <c r="K131" i="8" s="1"/>
  <c r="J133" i="8"/>
  <c r="J132" i="8" s="1"/>
  <c r="J131" i="8" s="1"/>
  <c r="I133" i="8"/>
  <c r="I132" i="8" s="1"/>
  <c r="I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 s="1"/>
  <c r="I127" i="8" s="1"/>
  <c r="L125" i="8"/>
  <c r="L124" i="8" s="1"/>
  <c r="L123" i="8" s="1"/>
  <c r="K125" i="8"/>
  <c r="K124" i="8" s="1"/>
  <c r="K123" i="8" s="1"/>
  <c r="J125" i="8"/>
  <c r="J124" i="8" s="1"/>
  <c r="J123" i="8" s="1"/>
  <c r="I125" i="8"/>
  <c r="I124" i="8" s="1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 s="1"/>
  <c r="I119" i="8" s="1"/>
  <c r="L116" i="8"/>
  <c r="L115" i="8" s="1"/>
  <c r="L114" i="8" s="1"/>
  <c r="K116" i="8"/>
  <c r="K115" i="8" s="1"/>
  <c r="K114" i="8" s="1"/>
  <c r="K113" i="8" s="1"/>
  <c r="J116" i="8"/>
  <c r="J115" i="8" s="1"/>
  <c r="J114" i="8" s="1"/>
  <c r="J113" i="8" s="1"/>
  <c r="I116" i="8"/>
  <c r="I115" i="8" s="1"/>
  <c r="I114" i="8" s="1"/>
  <c r="I113" i="8" s="1"/>
  <c r="L110" i="8"/>
  <c r="K110" i="8"/>
  <c r="J110" i="8"/>
  <c r="I110" i="8"/>
  <c r="L109" i="8"/>
  <c r="K109" i="8"/>
  <c r="J109" i="8"/>
  <c r="I109" i="8"/>
  <c r="L106" i="8"/>
  <c r="L105" i="8" s="1"/>
  <c r="L104" i="8" s="1"/>
  <c r="K106" i="8"/>
  <c r="K105" i="8" s="1"/>
  <c r="K104" i="8" s="1"/>
  <c r="J106" i="8"/>
  <c r="J105" i="8" s="1"/>
  <c r="J104" i="8" s="1"/>
  <c r="I106" i="8"/>
  <c r="I105" i="8" s="1"/>
  <c r="I104" i="8" s="1"/>
  <c r="L101" i="8"/>
  <c r="L100" i="8" s="1"/>
  <c r="L99" i="8" s="1"/>
  <c r="K101" i="8"/>
  <c r="K100" i="8" s="1"/>
  <c r="K99" i="8" s="1"/>
  <c r="J101" i="8"/>
  <c r="J100" i="8" s="1"/>
  <c r="J99" i="8" s="1"/>
  <c r="I101" i="8"/>
  <c r="I100" i="8" s="1"/>
  <c r="I99" i="8" s="1"/>
  <c r="L96" i="8"/>
  <c r="L95" i="8" s="1"/>
  <c r="L94" i="8" s="1"/>
  <c r="K96" i="8"/>
  <c r="K95" i="8" s="1"/>
  <c r="K94" i="8" s="1"/>
  <c r="J96" i="8"/>
  <c r="J95" i="8" s="1"/>
  <c r="J94" i="8" s="1"/>
  <c r="I96" i="8"/>
  <c r="I95" i="8" s="1"/>
  <c r="I94" i="8" s="1"/>
  <c r="L89" i="8"/>
  <c r="K89" i="8"/>
  <c r="J89" i="8"/>
  <c r="I89" i="8"/>
  <c r="L88" i="8"/>
  <c r="K88" i="8"/>
  <c r="J88" i="8"/>
  <c r="I88" i="8"/>
  <c r="I87" i="8" s="1"/>
  <c r="I86" i="8" s="1"/>
  <c r="L87" i="8"/>
  <c r="L86" i="8" s="1"/>
  <c r="K87" i="8"/>
  <c r="K86" i="8" s="1"/>
  <c r="J87" i="8"/>
  <c r="J86" i="8" s="1"/>
  <c r="L84" i="8"/>
  <c r="K84" i="8"/>
  <c r="J84" i="8"/>
  <c r="I84" i="8"/>
  <c r="I83" i="8" s="1"/>
  <c r="I82" i="8" s="1"/>
  <c r="L83" i="8"/>
  <c r="L82" i="8" s="1"/>
  <c r="K83" i="8"/>
  <c r="K82" i="8" s="1"/>
  <c r="J83" i="8"/>
  <c r="J82" i="8" s="1"/>
  <c r="L78" i="8"/>
  <c r="K78" i="8"/>
  <c r="J78" i="8"/>
  <c r="I78" i="8"/>
  <c r="I77" i="8" s="1"/>
  <c r="L77" i="8"/>
  <c r="K77" i="8"/>
  <c r="J77" i="8"/>
  <c r="L73" i="8"/>
  <c r="K73" i="8"/>
  <c r="J73" i="8"/>
  <c r="I73" i="8"/>
  <c r="L72" i="8"/>
  <c r="K72" i="8"/>
  <c r="J72" i="8"/>
  <c r="I72" i="8"/>
  <c r="L68" i="8"/>
  <c r="L67" i="8" s="1"/>
  <c r="L66" i="8" s="1"/>
  <c r="K68" i="8"/>
  <c r="K67" i="8" s="1"/>
  <c r="K66" i="8" s="1"/>
  <c r="J68" i="8"/>
  <c r="J67" i="8" s="1"/>
  <c r="J66" i="8" s="1"/>
  <c r="J65" i="8" s="1"/>
  <c r="I68" i="8"/>
  <c r="I67" i="8" s="1"/>
  <c r="L49" i="8"/>
  <c r="K49" i="8"/>
  <c r="J49" i="8"/>
  <c r="I49" i="8"/>
  <c r="L48" i="8"/>
  <c r="K48" i="8"/>
  <c r="J48" i="8"/>
  <c r="I48" i="8"/>
  <c r="I47" i="8" s="1"/>
  <c r="I46" i="8" s="1"/>
  <c r="L47" i="8"/>
  <c r="L46" i="8" s="1"/>
  <c r="K47" i="8"/>
  <c r="K46" i="8" s="1"/>
  <c r="J47" i="8"/>
  <c r="J46" i="8" s="1"/>
  <c r="L44" i="8"/>
  <c r="K44" i="8"/>
  <c r="J44" i="8"/>
  <c r="I44" i="8"/>
  <c r="I43" i="8" s="1"/>
  <c r="I42" i="8" s="1"/>
  <c r="L43" i="8"/>
  <c r="L42" i="8" s="1"/>
  <c r="K43" i="8"/>
  <c r="K42" i="8" s="1"/>
  <c r="J43" i="8"/>
  <c r="J42" i="8" s="1"/>
  <c r="L40" i="8"/>
  <c r="K40" i="8"/>
  <c r="J40" i="8"/>
  <c r="I40" i="8"/>
  <c r="L38" i="8"/>
  <c r="L37" i="8" s="1"/>
  <c r="L36" i="8" s="1"/>
  <c r="K38" i="8"/>
  <c r="K37" i="8" s="1"/>
  <c r="K36" i="8" s="1"/>
  <c r="K35" i="8" s="1"/>
  <c r="J38" i="8"/>
  <c r="J37" i="8" s="1"/>
  <c r="J36" i="8" s="1"/>
  <c r="J35" i="8" s="1"/>
  <c r="I38" i="8"/>
  <c r="I37" i="8" s="1"/>
  <c r="I36" i="8" s="1"/>
  <c r="L365" i="13"/>
  <c r="K365" i="13"/>
  <c r="J365" i="13"/>
  <c r="I365" i="13"/>
  <c r="L364" i="13"/>
  <c r="K364" i="13"/>
  <c r="J364" i="13"/>
  <c r="I364" i="13"/>
  <c r="L362" i="13"/>
  <c r="K362" i="13"/>
  <c r="J362" i="13"/>
  <c r="I362" i="13"/>
  <c r="L361" i="13"/>
  <c r="K361" i="13"/>
  <c r="J361" i="13"/>
  <c r="I361" i="13"/>
  <c r="L359" i="13"/>
  <c r="L358" i="13" s="1"/>
  <c r="K359" i="13"/>
  <c r="K358" i="13" s="1"/>
  <c r="J359" i="13"/>
  <c r="J358" i="13" s="1"/>
  <c r="I359" i="13"/>
  <c r="I358" i="13" s="1"/>
  <c r="L355" i="13"/>
  <c r="K355" i="13"/>
  <c r="J355" i="13"/>
  <c r="I355" i="13"/>
  <c r="L354" i="13"/>
  <c r="K354" i="13"/>
  <c r="J354" i="13"/>
  <c r="I354" i="13"/>
  <c r="L351" i="13"/>
  <c r="K351" i="13"/>
  <c r="J351" i="13"/>
  <c r="I351" i="13"/>
  <c r="L350" i="13"/>
  <c r="K350" i="13"/>
  <c r="J350" i="13"/>
  <c r="I350" i="13"/>
  <c r="L347" i="13"/>
  <c r="L346" i="13" s="1"/>
  <c r="K347" i="13"/>
  <c r="K346" i="13" s="1"/>
  <c r="J347" i="13"/>
  <c r="J346" i="13" s="1"/>
  <c r="I347" i="13"/>
  <c r="I346" i="13" s="1"/>
  <c r="L343" i="13"/>
  <c r="K343" i="13"/>
  <c r="J343" i="13"/>
  <c r="I343" i="13"/>
  <c r="L340" i="13"/>
  <c r="K340" i="13"/>
  <c r="J340" i="13"/>
  <c r="I340" i="13"/>
  <c r="L338" i="13"/>
  <c r="K338" i="13"/>
  <c r="J338" i="13"/>
  <c r="I338" i="13"/>
  <c r="L337" i="13"/>
  <c r="K337" i="13"/>
  <c r="J337" i="13"/>
  <c r="I337" i="13"/>
  <c r="L333" i="13"/>
  <c r="K333" i="13"/>
  <c r="J333" i="13"/>
  <c r="I333" i="13"/>
  <c r="L332" i="13"/>
  <c r="K332" i="13"/>
  <c r="J332" i="13"/>
  <c r="I332" i="13"/>
  <c r="L330" i="13"/>
  <c r="L329" i="13" s="1"/>
  <c r="K330" i="13"/>
  <c r="K329" i="13" s="1"/>
  <c r="J330" i="13"/>
  <c r="J329" i="13" s="1"/>
  <c r="I330" i="13"/>
  <c r="I329" i="13" s="1"/>
  <c r="L327" i="13"/>
  <c r="K327" i="13"/>
  <c r="J327" i="13"/>
  <c r="I327" i="13"/>
  <c r="L326" i="13"/>
  <c r="K326" i="13"/>
  <c r="J326" i="13"/>
  <c r="I326" i="13"/>
  <c r="L323" i="13"/>
  <c r="K323" i="13"/>
  <c r="J323" i="13"/>
  <c r="I323" i="13"/>
  <c r="I322" i="13" s="1"/>
  <c r="L322" i="13"/>
  <c r="K322" i="13"/>
  <c r="J322" i="13"/>
  <c r="L319" i="13"/>
  <c r="L318" i="13" s="1"/>
  <c r="K319" i="13"/>
  <c r="K318" i="13" s="1"/>
  <c r="J319" i="13"/>
  <c r="J318" i="13" s="1"/>
  <c r="I319" i="13"/>
  <c r="I318" i="13" s="1"/>
  <c r="L315" i="13"/>
  <c r="L314" i="13" s="1"/>
  <c r="K315" i="13"/>
  <c r="J315" i="13"/>
  <c r="I315" i="13"/>
  <c r="K314" i="13"/>
  <c r="J314" i="13"/>
  <c r="I314" i="13"/>
  <c r="L311" i="13"/>
  <c r="K311" i="13"/>
  <c r="J311" i="13"/>
  <c r="I311" i="13"/>
  <c r="L308" i="13"/>
  <c r="K308" i="13"/>
  <c r="J308" i="13"/>
  <c r="I308" i="13"/>
  <c r="L306" i="13"/>
  <c r="L305" i="13" s="1"/>
  <c r="K306" i="13"/>
  <c r="K305" i="13" s="1"/>
  <c r="K304" i="13" s="1"/>
  <c r="J306" i="13"/>
  <c r="J305" i="13" s="1"/>
  <c r="J304" i="13" s="1"/>
  <c r="I306" i="13"/>
  <c r="I305" i="13" s="1"/>
  <c r="I304" i="13" s="1"/>
  <c r="L300" i="13"/>
  <c r="K300" i="13"/>
  <c r="J300" i="13"/>
  <c r="I300" i="13"/>
  <c r="I299" i="13" s="1"/>
  <c r="L299" i="13"/>
  <c r="K299" i="13"/>
  <c r="J299" i="13"/>
  <c r="L297" i="13"/>
  <c r="L296" i="13" s="1"/>
  <c r="K297" i="13"/>
  <c r="K296" i="13" s="1"/>
  <c r="J297" i="13"/>
  <c r="J296" i="13" s="1"/>
  <c r="I297" i="13"/>
  <c r="I296" i="13" s="1"/>
  <c r="L294" i="13"/>
  <c r="L293" i="13" s="1"/>
  <c r="K294" i="13"/>
  <c r="J294" i="13"/>
  <c r="I294" i="13"/>
  <c r="K293" i="13"/>
  <c r="J293" i="13"/>
  <c r="I293" i="13"/>
  <c r="L290" i="13"/>
  <c r="K290" i="13"/>
  <c r="J290" i="13"/>
  <c r="I290" i="13"/>
  <c r="I289" i="13" s="1"/>
  <c r="L289" i="13"/>
  <c r="K289" i="13"/>
  <c r="J289" i="13"/>
  <c r="L286" i="13"/>
  <c r="L285" i="13" s="1"/>
  <c r="K286" i="13"/>
  <c r="K285" i="13" s="1"/>
  <c r="J286" i="13"/>
  <c r="J285" i="13" s="1"/>
  <c r="I286" i="13"/>
  <c r="I285" i="13" s="1"/>
  <c r="L282" i="13"/>
  <c r="L281" i="13" s="1"/>
  <c r="K282" i="13"/>
  <c r="J282" i="13"/>
  <c r="I282" i="13"/>
  <c r="K281" i="13"/>
  <c r="J281" i="13"/>
  <c r="I281" i="13"/>
  <c r="L278" i="13"/>
  <c r="K278" i="13"/>
  <c r="J278" i="13"/>
  <c r="I278" i="13"/>
  <c r="L275" i="13"/>
  <c r="K275" i="13"/>
  <c r="J275" i="13"/>
  <c r="I275" i="13"/>
  <c r="L273" i="13"/>
  <c r="L272" i="13" s="1"/>
  <c r="K273" i="13"/>
  <c r="K272" i="13" s="1"/>
  <c r="J273" i="13"/>
  <c r="J272" i="13" s="1"/>
  <c r="J271" i="13" s="1"/>
  <c r="I273" i="13"/>
  <c r="I272" i="13" s="1"/>
  <c r="I271" i="13" s="1"/>
  <c r="L268" i="13"/>
  <c r="L267" i="13" s="1"/>
  <c r="K268" i="13"/>
  <c r="K267" i="13" s="1"/>
  <c r="J268" i="13"/>
  <c r="J267" i="13" s="1"/>
  <c r="I268" i="13"/>
  <c r="I267" i="13" s="1"/>
  <c r="L265" i="13"/>
  <c r="K265" i="13"/>
  <c r="J265" i="13"/>
  <c r="I265" i="13"/>
  <c r="L264" i="13"/>
  <c r="K264" i="13"/>
  <c r="J264" i="13"/>
  <c r="I264" i="13"/>
  <c r="L262" i="13"/>
  <c r="K262" i="13"/>
  <c r="J262" i="13"/>
  <c r="I262" i="13"/>
  <c r="L261" i="13"/>
  <c r="K261" i="13"/>
  <c r="J261" i="13"/>
  <c r="I261" i="13"/>
  <c r="L258" i="13"/>
  <c r="L257" i="13" s="1"/>
  <c r="K258" i="13"/>
  <c r="K257" i="13" s="1"/>
  <c r="J258" i="13"/>
  <c r="J257" i="13" s="1"/>
  <c r="I258" i="13"/>
  <c r="I257" i="13" s="1"/>
  <c r="L254" i="13"/>
  <c r="K254" i="13"/>
  <c r="J254" i="13"/>
  <c r="I254" i="13"/>
  <c r="L253" i="13"/>
  <c r="K253" i="13"/>
  <c r="J253" i="13"/>
  <c r="I253" i="13"/>
  <c r="L250" i="13"/>
  <c r="K250" i="13"/>
  <c r="J250" i="13"/>
  <c r="I250" i="13"/>
  <c r="L249" i="13"/>
  <c r="K249" i="13"/>
  <c r="J249" i="13"/>
  <c r="I249" i="13"/>
  <c r="L246" i="13"/>
  <c r="K246" i="13"/>
  <c r="J246" i="13"/>
  <c r="I246" i="13"/>
  <c r="L243" i="13"/>
  <c r="K243" i="13"/>
  <c r="J243" i="13"/>
  <c r="I243" i="13"/>
  <c r="L241" i="13"/>
  <c r="K241" i="13"/>
  <c r="J241" i="13"/>
  <c r="I241" i="13"/>
  <c r="L240" i="13"/>
  <c r="K240" i="13"/>
  <c r="J240" i="13"/>
  <c r="I240" i="13"/>
  <c r="L234" i="13"/>
  <c r="L233" i="13" s="1"/>
  <c r="L232" i="13" s="1"/>
  <c r="K234" i="13"/>
  <c r="K233" i="13" s="1"/>
  <c r="K232" i="13" s="1"/>
  <c r="J234" i="13"/>
  <c r="J233" i="13" s="1"/>
  <c r="J232" i="13" s="1"/>
  <c r="I234" i="13"/>
  <c r="I233" i="13" s="1"/>
  <c r="I232" i="13" s="1"/>
  <c r="L230" i="13"/>
  <c r="L229" i="13" s="1"/>
  <c r="L228" i="13" s="1"/>
  <c r="K230" i="13"/>
  <c r="K229" i="13" s="1"/>
  <c r="K228" i="13" s="1"/>
  <c r="J230" i="13"/>
  <c r="J229" i="13" s="1"/>
  <c r="J228" i="13" s="1"/>
  <c r="I230" i="13"/>
  <c r="I229" i="13" s="1"/>
  <c r="I228" i="13" s="1"/>
  <c r="L221" i="13"/>
  <c r="L220" i="13" s="1"/>
  <c r="K221" i="13"/>
  <c r="K220" i="13" s="1"/>
  <c r="J221" i="13"/>
  <c r="J220" i="13" s="1"/>
  <c r="I221" i="13"/>
  <c r="I220" i="13" s="1"/>
  <c r="L218" i="13"/>
  <c r="K218" i="13"/>
  <c r="J218" i="13"/>
  <c r="I218" i="13"/>
  <c r="L217" i="13"/>
  <c r="L216" i="13" s="1"/>
  <c r="K217" i="13"/>
  <c r="K216" i="13" s="1"/>
  <c r="J217" i="13"/>
  <c r="I217" i="13"/>
  <c r="L211" i="13"/>
  <c r="K211" i="13"/>
  <c r="J211" i="13"/>
  <c r="I211" i="13"/>
  <c r="L210" i="13"/>
  <c r="L209" i="13" s="1"/>
  <c r="K210" i="13"/>
  <c r="K209" i="13" s="1"/>
  <c r="J210" i="13"/>
  <c r="J209" i="13" s="1"/>
  <c r="I210" i="13"/>
  <c r="I209" i="13" s="1"/>
  <c r="L207" i="13"/>
  <c r="K207" i="13"/>
  <c r="J207" i="13"/>
  <c r="I207" i="13"/>
  <c r="L206" i="13"/>
  <c r="K206" i="13"/>
  <c r="J206" i="13"/>
  <c r="I206" i="13"/>
  <c r="L202" i="13"/>
  <c r="K202" i="13"/>
  <c r="J202" i="13"/>
  <c r="I202" i="13"/>
  <c r="L201" i="13"/>
  <c r="K201" i="13"/>
  <c r="J201" i="13"/>
  <c r="I201" i="13"/>
  <c r="L196" i="13"/>
  <c r="L195" i="13" s="1"/>
  <c r="L186" i="13" s="1"/>
  <c r="K196" i="13"/>
  <c r="K195" i="13" s="1"/>
  <c r="K186" i="13" s="1"/>
  <c r="J196" i="13"/>
  <c r="J195" i="13" s="1"/>
  <c r="J186" i="13" s="1"/>
  <c r="I196" i="13"/>
  <c r="I195" i="13" s="1"/>
  <c r="I186" i="13" s="1"/>
  <c r="L191" i="13"/>
  <c r="K191" i="13"/>
  <c r="J191" i="13"/>
  <c r="I191" i="13"/>
  <c r="L190" i="13"/>
  <c r="K190" i="13"/>
  <c r="J190" i="13"/>
  <c r="I190" i="13"/>
  <c r="L188" i="13"/>
  <c r="K188" i="13"/>
  <c r="J188" i="13"/>
  <c r="I188" i="13"/>
  <c r="L187" i="13"/>
  <c r="K187" i="13"/>
  <c r="J187" i="13"/>
  <c r="I187" i="13"/>
  <c r="L180" i="13"/>
  <c r="L179" i="13" s="1"/>
  <c r="K180" i="13"/>
  <c r="K179" i="13" s="1"/>
  <c r="J180" i="13"/>
  <c r="J179" i="13" s="1"/>
  <c r="I180" i="13"/>
  <c r="I179" i="13" s="1"/>
  <c r="L175" i="13"/>
  <c r="K175" i="13"/>
  <c r="J175" i="13"/>
  <c r="I175" i="13"/>
  <c r="L174" i="13"/>
  <c r="K174" i="13"/>
  <c r="J174" i="13"/>
  <c r="J173" i="13" s="1"/>
  <c r="I174" i="13"/>
  <c r="I173" i="13" s="1"/>
  <c r="L171" i="13"/>
  <c r="K171" i="13"/>
  <c r="J171" i="13"/>
  <c r="I171" i="13"/>
  <c r="L170" i="13"/>
  <c r="L169" i="13" s="1"/>
  <c r="K170" i="13"/>
  <c r="K169" i="13" s="1"/>
  <c r="J170" i="13"/>
  <c r="J169" i="13" s="1"/>
  <c r="I170" i="13"/>
  <c r="I169" i="13" s="1"/>
  <c r="L166" i="13"/>
  <c r="L165" i="13" s="1"/>
  <c r="K166" i="13"/>
  <c r="K165" i="13" s="1"/>
  <c r="J166" i="13"/>
  <c r="J165" i="13" s="1"/>
  <c r="I166" i="13"/>
  <c r="I165" i="13" s="1"/>
  <c r="L161" i="13"/>
  <c r="K161" i="13"/>
  <c r="J161" i="13"/>
  <c r="I161" i="13"/>
  <c r="L160" i="13"/>
  <c r="K160" i="13"/>
  <c r="J160" i="13"/>
  <c r="I160" i="13"/>
  <c r="L155" i="13"/>
  <c r="L154" i="13" s="1"/>
  <c r="L153" i="13" s="1"/>
  <c r="K155" i="13"/>
  <c r="K154" i="13" s="1"/>
  <c r="K153" i="13" s="1"/>
  <c r="J155" i="13"/>
  <c r="J154" i="13" s="1"/>
  <c r="J153" i="13" s="1"/>
  <c r="I155" i="13"/>
  <c r="I154" i="13" s="1"/>
  <c r="I153" i="13" s="1"/>
  <c r="L151" i="13"/>
  <c r="L150" i="13" s="1"/>
  <c r="K151" i="13"/>
  <c r="K150" i="13" s="1"/>
  <c r="J151" i="13"/>
  <c r="J150" i="13" s="1"/>
  <c r="I151" i="13"/>
  <c r="I150" i="13" s="1"/>
  <c r="L147" i="13"/>
  <c r="K147" i="13"/>
  <c r="J147" i="13"/>
  <c r="I147" i="13"/>
  <c r="L146" i="13"/>
  <c r="L145" i="13" s="1"/>
  <c r="K146" i="13"/>
  <c r="K145" i="13" s="1"/>
  <c r="J146" i="13"/>
  <c r="J145" i="13" s="1"/>
  <c r="I146" i="13"/>
  <c r="I145" i="13" s="1"/>
  <c r="L142" i="13"/>
  <c r="K142" i="13"/>
  <c r="J142" i="13"/>
  <c r="I142" i="13"/>
  <c r="L141" i="13"/>
  <c r="L140" i="13" s="1"/>
  <c r="K141" i="13"/>
  <c r="K140" i="13" s="1"/>
  <c r="J141" i="13"/>
  <c r="J140" i="13" s="1"/>
  <c r="I141" i="13"/>
  <c r="I140" i="13" s="1"/>
  <c r="L137" i="13"/>
  <c r="L136" i="13" s="1"/>
  <c r="L135" i="13" s="1"/>
  <c r="K137" i="13"/>
  <c r="K136" i="13" s="1"/>
  <c r="K135" i="13" s="1"/>
  <c r="J137" i="13"/>
  <c r="J136" i="13" s="1"/>
  <c r="J135" i="13" s="1"/>
  <c r="I137" i="13"/>
  <c r="I136" i="13" s="1"/>
  <c r="I135" i="13" s="1"/>
  <c r="L133" i="13"/>
  <c r="L132" i="13" s="1"/>
  <c r="L131" i="13" s="1"/>
  <c r="K133" i="13"/>
  <c r="K132" i="13" s="1"/>
  <c r="K131" i="13" s="1"/>
  <c r="J133" i="13"/>
  <c r="J132" i="13" s="1"/>
  <c r="J131" i="13" s="1"/>
  <c r="I133" i="13"/>
  <c r="I132" i="13" s="1"/>
  <c r="I131" i="13" s="1"/>
  <c r="L129" i="13"/>
  <c r="L128" i="13" s="1"/>
  <c r="L127" i="13" s="1"/>
  <c r="K129" i="13"/>
  <c r="K128" i="13" s="1"/>
  <c r="K127" i="13" s="1"/>
  <c r="J129" i="13"/>
  <c r="J128" i="13" s="1"/>
  <c r="J127" i="13" s="1"/>
  <c r="I129" i="13"/>
  <c r="I128" i="13" s="1"/>
  <c r="I127" i="13" s="1"/>
  <c r="L125" i="13"/>
  <c r="L124" i="13" s="1"/>
  <c r="L123" i="13" s="1"/>
  <c r="K125" i="13"/>
  <c r="K124" i="13" s="1"/>
  <c r="K123" i="13" s="1"/>
  <c r="J125" i="13"/>
  <c r="J124" i="13" s="1"/>
  <c r="J123" i="13" s="1"/>
  <c r="I125" i="13"/>
  <c r="I124" i="13" s="1"/>
  <c r="I123" i="13" s="1"/>
  <c r="L121" i="13"/>
  <c r="L120" i="13" s="1"/>
  <c r="L119" i="13" s="1"/>
  <c r="K121" i="13"/>
  <c r="K120" i="13" s="1"/>
  <c r="K119" i="13" s="1"/>
  <c r="J121" i="13"/>
  <c r="J120" i="13" s="1"/>
  <c r="J119" i="13" s="1"/>
  <c r="I121" i="13"/>
  <c r="I120" i="13" s="1"/>
  <c r="I119" i="13" s="1"/>
  <c r="L116" i="13"/>
  <c r="L115" i="13" s="1"/>
  <c r="L114" i="13" s="1"/>
  <c r="K116" i="13"/>
  <c r="K115" i="13" s="1"/>
  <c r="K114" i="13" s="1"/>
  <c r="J116" i="13"/>
  <c r="J115" i="13" s="1"/>
  <c r="J114" i="13" s="1"/>
  <c r="I116" i="13"/>
  <c r="I115" i="13" s="1"/>
  <c r="I114" i="13" s="1"/>
  <c r="L110" i="13"/>
  <c r="K110" i="13"/>
  <c r="J110" i="13"/>
  <c r="I110" i="13"/>
  <c r="L109" i="13"/>
  <c r="K109" i="13"/>
  <c r="J109" i="13"/>
  <c r="I109" i="13"/>
  <c r="L106" i="13"/>
  <c r="L105" i="13" s="1"/>
  <c r="L104" i="13" s="1"/>
  <c r="K106" i="13"/>
  <c r="K105" i="13" s="1"/>
  <c r="K104" i="13" s="1"/>
  <c r="J106" i="13"/>
  <c r="J105" i="13" s="1"/>
  <c r="J104" i="13" s="1"/>
  <c r="I106" i="13"/>
  <c r="I105" i="13" s="1"/>
  <c r="I104" i="13" s="1"/>
  <c r="L101" i="13"/>
  <c r="L100" i="13" s="1"/>
  <c r="L99" i="13" s="1"/>
  <c r="K101" i="13"/>
  <c r="K100" i="13" s="1"/>
  <c r="K99" i="13" s="1"/>
  <c r="J101" i="13"/>
  <c r="J100" i="13" s="1"/>
  <c r="J99" i="13" s="1"/>
  <c r="I101" i="13"/>
  <c r="I100" i="13" s="1"/>
  <c r="I99" i="13" s="1"/>
  <c r="L96" i="13"/>
  <c r="L95" i="13" s="1"/>
  <c r="L94" i="13" s="1"/>
  <c r="L93" i="13" s="1"/>
  <c r="K96" i="13"/>
  <c r="K95" i="13" s="1"/>
  <c r="K94" i="13" s="1"/>
  <c r="K93" i="13" s="1"/>
  <c r="J96" i="13"/>
  <c r="J95" i="13" s="1"/>
  <c r="J94" i="13" s="1"/>
  <c r="I96" i="13"/>
  <c r="I95" i="13" s="1"/>
  <c r="I94" i="13" s="1"/>
  <c r="L89" i="13"/>
  <c r="K89" i="13"/>
  <c r="J89" i="13"/>
  <c r="J88" i="13" s="1"/>
  <c r="J87" i="13" s="1"/>
  <c r="J86" i="13" s="1"/>
  <c r="I89" i="13"/>
  <c r="I88" i="13" s="1"/>
  <c r="I87" i="13" s="1"/>
  <c r="I86" i="13" s="1"/>
  <c r="L88" i="13"/>
  <c r="K88" i="13"/>
  <c r="L87" i="13"/>
  <c r="L86" i="13" s="1"/>
  <c r="K87" i="13"/>
  <c r="K86" i="13" s="1"/>
  <c r="L84" i="13"/>
  <c r="K84" i="13"/>
  <c r="J84" i="13"/>
  <c r="I84" i="13"/>
  <c r="L83" i="13"/>
  <c r="L82" i="13" s="1"/>
  <c r="K83" i="13"/>
  <c r="K82" i="13" s="1"/>
  <c r="J83" i="13"/>
  <c r="J82" i="13" s="1"/>
  <c r="I83" i="13"/>
  <c r="I82" i="13" s="1"/>
  <c r="L78" i="13"/>
  <c r="K78" i="13"/>
  <c r="J78" i="13"/>
  <c r="I78" i="13"/>
  <c r="L77" i="13"/>
  <c r="K77" i="13"/>
  <c r="J77" i="13"/>
  <c r="I77" i="13"/>
  <c r="L73" i="13"/>
  <c r="K73" i="13"/>
  <c r="J73" i="13"/>
  <c r="J72" i="13" s="1"/>
  <c r="I73" i="13"/>
  <c r="L72" i="13"/>
  <c r="K72" i="13"/>
  <c r="I72" i="13"/>
  <c r="L68" i="13"/>
  <c r="L67" i="13" s="1"/>
  <c r="L66" i="13" s="1"/>
  <c r="L65" i="13" s="1"/>
  <c r="K68" i="13"/>
  <c r="K67" i="13" s="1"/>
  <c r="K66" i="13" s="1"/>
  <c r="K65" i="13" s="1"/>
  <c r="J68" i="13"/>
  <c r="J67" i="13" s="1"/>
  <c r="I68" i="13"/>
  <c r="I67" i="13" s="1"/>
  <c r="I66" i="13" s="1"/>
  <c r="L49" i="13"/>
  <c r="K49" i="13"/>
  <c r="J49" i="13"/>
  <c r="J48" i="13" s="1"/>
  <c r="J47" i="13" s="1"/>
  <c r="J46" i="13" s="1"/>
  <c r="I49" i="13"/>
  <c r="I48" i="13" s="1"/>
  <c r="I47" i="13" s="1"/>
  <c r="I46" i="13" s="1"/>
  <c r="L48" i="13"/>
  <c r="K48" i="13"/>
  <c r="L47" i="13"/>
  <c r="L46" i="13" s="1"/>
  <c r="K47" i="13"/>
  <c r="K46" i="13" s="1"/>
  <c r="L44" i="13"/>
  <c r="K44" i="13"/>
  <c r="J44" i="13"/>
  <c r="I44" i="13"/>
  <c r="L43" i="13"/>
  <c r="L42" i="13" s="1"/>
  <c r="K43" i="13"/>
  <c r="K42" i="13" s="1"/>
  <c r="J43" i="13"/>
  <c r="J42" i="13" s="1"/>
  <c r="I43" i="13"/>
  <c r="I42" i="13" s="1"/>
  <c r="L40" i="13"/>
  <c r="K40" i="13"/>
  <c r="J40" i="13"/>
  <c r="I40" i="13"/>
  <c r="L38" i="13"/>
  <c r="L37" i="13" s="1"/>
  <c r="L36" i="13" s="1"/>
  <c r="L35" i="13" s="1"/>
  <c r="K38" i="13"/>
  <c r="K37" i="13" s="1"/>
  <c r="K36" i="13" s="1"/>
  <c r="K35" i="13" s="1"/>
  <c r="J38" i="13"/>
  <c r="J37" i="13" s="1"/>
  <c r="J36" i="13" s="1"/>
  <c r="J35" i="13" s="1"/>
  <c r="I38" i="13"/>
  <c r="I37" i="13" s="1"/>
  <c r="I36" i="13" s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L358" i="1" s="1"/>
  <c r="K359" i="1"/>
  <c r="K358" i="1" s="1"/>
  <c r="J359" i="1"/>
  <c r="J358" i="1" s="1"/>
  <c r="I359" i="1"/>
  <c r="I358" i="1" s="1"/>
  <c r="L355" i="1"/>
  <c r="K355" i="1"/>
  <c r="J355" i="1"/>
  <c r="I355" i="1"/>
  <c r="L354" i="1"/>
  <c r="K354" i="1"/>
  <c r="J354" i="1"/>
  <c r="I354" i="1"/>
  <c r="L351" i="1"/>
  <c r="L350" i="1" s="1"/>
  <c r="K351" i="1"/>
  <c r="K350" i="1" s="1"/>
  <c r="J351" i="1"/>
  <c r="I351" i="1"/>
  <c r="I350" i="1" s="1"/>
  <c r="J350" i="1"/>
  <c r="L347" i="1"/>
  <c r="L346" i="1" s="1"/>
  <c r="K347" i="1"/>
  <c r="K346" i="1" s="1"/>
  <c r="J347" i="1"/>
  <c r="J346" i="1" s="1"/>
  <c r="J336" i="1" s="1"/>
  <c r="I347" i="1"/>
  <c r="I346" i="1" s="1"/>
  <c r="L343" i="1"/>
  <c r="K343" i="1"/>
  <c r="J343" i="1"/>
  <c r="I343" i="1"/>
  <c r="L340" i="1"/>
  <c r="K340" i="1"/>
  <c r="J340" i="1"/>
  <c r="I340" i="1"/>
  <c r="L338" i="1"/>
  <c r="L337" i="1" s="1"/>
  <c r="K338" i="1"/>
  <c r="K337" i="1" s="1"/>
  <c r="J338" i="1"/>
  <c r="I338" i="1"/>
  <c r="I337" i="1" s="1"/>
  <c r="J337" i="1"/>
  <c r="L333" i="1"/>
  <c r="L332" i="1" s="1"/>
  <c r="K333" i="1"/>
  <c r="K332" i="1" s="1"/>
  <c r="J333" i="1"/>
  <c r="I333" i="1"/>
  <c r="I332" i="1" s="1"/>
  <c r="J332" i="1"/>
  <c r="L330" i="1"/>
  <c r="L329" i="1" s="1"/>
  <c r="K330" i="1"/>
  <c r="K329" i="1" s="1"/>
  <c r="J330" i="1"/>
  <c r="J329" i="1" s="1"/>
  <c r="I330" i="1"/>
  <c r="I329" i="1" s="1"/>
  <c r="L327" i="1"/>
  <c r="K327" i="1"/>
  <c r="J327" i="1"/>
  <c r="I327" i="1"/>
  <c r="L326" i="1"/>
  <c r="K326" i="1"/>
  <c r="J326" i="1"/>
  <c r="I326" i="1"/>
  <c r="L323" i="1"/>
  <c r="L322" i="1" s="1"/>
  <c r="K323" i="1"/>
  <c r="K322" i="1" s="1"/>
  <c r="J323" i="1"/>
  <c r="I323" i="1"/>
  <c r="J322" i="1"/>
  <c r="I322" i="1"/>
  <c r="L319" i="1"/>
  <c r="L318" i="1" s="1"/>
  <c r="K319" i="1"/>
  <c r="K318" i="1" s="1"/>
  <c r="J319" i="1"/>
  <c r="J318" i="1" s="1"/>
  <c r="I319" i="1"/>
  <c r="I318" i="1" s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L305" i="1" s="1"/>
  <c r="K306" i="1"/>
  <c r="K305" i="1" s="1"/>
  <c r="K304" i="1" s="1"/>
  <c r="J306" i="1"/>
  <c r="J305" i="1" s="1"/>
  <c r="J304" i="1" s="1"/>
  <c r="J303" i="1" s="1"/>
  <c r="I306" i="1"/>
  <c r="I305" i="1" s="1"/>
  <c r="L300" i="1"/>
  <c r="L299" i="1" s="1"/>
  <c r="K300" i="1"/>
  <c r="K299" i="1" s="1"/>
  <c r="J300" i="1"/>
  <c r="I300" i="1"/>
  <c r="I299" i="1" s="1"/>
  <c r="J299" i="1"/>
  <c r="L297" i="1"/>
  <c r="L296" i="1" s="1"/>
  <c r="K297" i="1"/>
  <c r="K296" i="1" s="1"/>
  <c r="J297" i="1"/>
  <c r="J296" i="1" s="1"/>
  <c r="I297" i="1"/>
  <c r="I296" i="1" s="1"/>
  <c r="L294" i="1"/>
  <c r="K294" i="1"/>
  <c r="J294" i="1"/>
  <c r="I294" i="1"/>
  <c r="L293" i="1"/>
  <c r="K293" i="1"/>
  <c r="J293" i="1"/>
  <c r="I293" i="1"/>
  <c r="L290" i="1"/>
  <c r="L289" i="1" s="1"/>
  <c r="K290" i="1"/>
  <c r="K289" i="1" s="1"/>
  <c r="J290" i="1"/>
  <c r="I290" i="1"/>
  <c r="I289" i="1" s="1"/>
  <c r="J289" i="1"/>
  <c r="L286" i="1"/>
  <c r="L285" i="1" s="1"/>
  <c r="K286" i="1"/>
  <c r="K285" i="1" s="1"/>
  <c r="J286" i="1"/>
  <c r="J285" i="1" s="1"/>
  <c r="I286" i="1"/>
  <c r="I285" i="1" s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L272" i="1" s="1"/>
  <c r="K273" i="1"/>
  <c r="K272" i="1" s="1"/>
  <c r="J273" i="1"/>
  <c r="J272" i="1" s="1"/>
  <c r="J271" i="1" s="1"/>
  <c r="I273" i="1"/>
  <c r="I272" i="1" s="1"/>
  <c r="I271" i="1" s="1"/>
  <c r="L268" i="1"/>
  <c r="L267" i="1" s="1"/>
  <c r="K268" i="1"/>
  <c r="K267" i="1" s="1"/>
  <c r="J268" i="1"/>
  <c r="J267" i="1" s="1"/>
  <c r="I268" i="1"/>
  <c r="I267" i="1" s="1"/>
  <c r="L265" i="1"/>
  <c r="K265" i="1"/>
  <c r="J265" i="1"/>
  <c r="I265" i="1"/>
  <c r="L264" i="1"/>
  <c r="K264" i="1"/>
  <c r="J264" i="1"/>
  <c r="I264" i="1"/>
  <c r="L262" i="1"/>
  <c r="K262" i="1"/>
  <c r="K261" i="1" s="1"/>
  <c r="J262" i="1"/>
  <c r="I262" i="1"/>
  <c r="I261" i="1" s="1"/>
  <c r="L261" i="1"/>
  <c r="J261" i="1"/>
  <c r="L258" i="1"/>
  <c r="L257" i="1" s="1"/>
  <c r="K258" i="1"/>
  <c r="K257" i="1" s="1"/>
  <c r="J258" i="1"/>
  <c r="J257" i="1" s="1"/>
  <c r="I258" i="1"/>
  <c r="I257" i="1" s="1"/>
  <c r="L254" i="1"/>
  <c r="L253" i="1" s="1"/>
  <c r="K254" i="1"/>
  <c r="J254" i="1"/>
  <c r="I254" i="1"/>
  <c r="K253" i="1"/>
  <c r="J253" i="1"/>
  <c r="I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3" i="1"/>
  <c r="K243" i="1"/>
  <c r="J243" i="1"/>
  <c r="I243" i="1"/>
  <c r="L241" i="1"/>
  <c r="L240" i="1" s="1"/>
  <c r="K241" i="1"/>
  <c r="J241" i="1"/>
  <c r="I241" i="1"/>
  <c r="K240" i="1"/>
  <c r="K239" i="1" s="1"/>
  <c r="J240" i="1"/>
  <c r="I240" i="1"/>
  <c r="L234" i="1"/>
  <c r="K234" i="1"/>
  <c r="K233" i="1" s="1"/>
  <c r="K232" i="1" s="1"/>
  <c r="J234" i="1"/>
  <c r="J233" i="1" s="1"/>
  <c r="J232" i="1" s="1"/>
  <c r="I234" i="1"/>
  <c r="I233" i="1" s="1"/>
  <c r="I232" i="1" s="1"/>
  <c r="L233" i="1"/>
  <c r="L232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1" i="1"/>
  <c r="L220" i="1" s="1"/>
  <c r="K221" i="1"/>
  <c r="K220" i="1" s="1"/>
  <c r="J221" i="1"/>
  <c r="J220" i="1" s="1"/>
  <c r="I221" i="1"/>
  <c r="I220" i="1" s="1"/>
  <c r="L218" i="1"/>
  <c r="K218" i="1"/>
  <c r="J218" i="1"/>
  <c r="I218" i="1"/>
  <c r="L217" i="1"/>
  <c r="L216" i="1" s="1"/>
  <c r="K217" i="1"/>
  <c r="J217" i="1"/>
  <c r="J216" i="1" s="1"/>
  <c r="I217" i="1"/>
  <c r="I216" i="1" s="1"/>
  <c r="L211" i="1"/>
  <c r="L210" i="1" s="1"/>
  <c r="L209" i="1" s="1"/>
  <c r="K211" i="1"/>
  <c r="J211" i="1"/>
  <c r="I211" i="1"/>
  <c r="K210" i="1"/>
  <c r="K209" i="1" s="1"/>
  <c r="J210" i="1"/>
  <c r="J209" i="1" s="1"/>
  <c r="I210" i="1"/>
  <c r="I209" i="1" s="1"/>
  <c r="L207" i="1"/>
  <c r="L206" i="1" s="1"/>
  <c r="K207" i="1"/>
  <c r="J207" i="1"/>
  <c r="I207" i="1"/>
  <c r="K206" i="1"/>
  <c r="J206" i="1"/>
  <c r="I206" i="1"/>
  <c r="L202" i="1"/>
  <c r="K202" i="1"/>
  <c r="J202" i="1"/>
  <c r="J201" i="1" s="1"/>
  <c r="I202" i="1"/>
  <c r="I201" i="1" s="1"/>
  <c r="L201" i="1"/>
  <c r="K201" i="1"/>
  <c r="L196" i="1"/>
  <c r="K196" i="1"/>
  <c r="K195" i="1" s="1"/>
  <c r="K186" i="1" s="1"/>
  <c r="J196" i="1"/>
  <c r="J195" i="1" s="1"/>
  <c r="J186" i="1" s="1"/>
  <c r="I196" i="1"/>
  <c r="I195" i="1" s="1"/>
  <c r="L195" i="1"/>
  <c r="L191" i="1"/>
  <c r="L190" i="1" s="1"/>
  <c r="K191" i="1"/>
  <c r="J191" i="1"/>
  <c r="I191" i="1"/>
  <c r="K190" i="1"/>
  <c r="J190" i="1"/>
  <c r="I190" i="1"/>
  <c r="L188" i="1"/>
  <c r="L187" i="1" s="1"/>
  <c r="K188" i="1"/>
  <c r="J188" i="1"/>
  <c r="I188" i="1"/>
  <c r="I187" i="1" s="1"/>
  <c r="I186" i="1" s="1"/>
  <c r="I185" i="1" s="1"/>
  <c r="K187" i="1"/>
  <c r="J187" i="1"/>
  <c r="L180" i="1"/>
  <c r="L179" i="1" s="1"/>
  <c r="K180" i="1"/>
  <c r="K179" i="1" s="1"/>
  <c r="J180" i="1"/>
  <c r="J179" i="1" s="1"/>
  <c r="I180" i="1"/>
  <c r="I179" i="1"/>
  <c r="L175" i="1"/>
  <c r="K175" i="1"/>
  <c r="J175" i="1"/>
  <c r="I175" i="1"/>
  <c r="L174" i="1"/>
  <c r="L173" i="1" s="1"/>
  <c r="K174" i="1"/>
  <c r="J174" i="1"/>
  <c r="I174" i="1"/>
  <c r="I173" i="1"/>
  <c r="L171" i="1"/>
  <c r="K171" i="1"/>
  <c r="J171" i="1"/>
  <c r="I171" i="1"/>
  <c r="L170" i="1"/>
  <c r="L169" i="1" s="1"/>
  <c r="K170" i="1"/>
  <c r="K169" i="1" s="1"/>
  <c r="J170" i="1"/>
  <c r="J169" i="1" s="1"/>
  <c r="I170" i="1"/>
  <c r="I169" i="1"/>
  <c r="I168" i="1" s="1"/>
  <c r="L166" i="1"/>
  <c r="L165" i="1" s="1"/>
  <c r="K166" i="1"/>
  <c r="K165" i="1" s="1"/>
  <c r="J166" i="1"/>
  <c r="J165" i="1" s="1"/>
  <c r="I166" i="1"/>
  <c r="I165" i="1"/>
  <c r="L161" i="1"/>
  <c r="K161" i="1"/>
  <c r="J161" i="1"/>
  <c r="I161" i="1"/>
  <c r="L160" i="1"/>
  <c r="L159" i="1" s="1"/>
  <c r="L158" i="1" s="1"/>
  <c r="K160" i="1"/>
  <c r="K159" i="1" s="1"/>
  <c r="K158" i="1" s="1"/>
  <c r="J160" i="1"/>
  <c r="I160" i="1"/>
  <c r="I159" i="1"/>
  <c r="I158" i="1" s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/>
  <c r="I153" i="1" s="1"/>
  <c r="L151" i="1"/>
  <c r="L150" i="1" s="1"/>
  <c r="K151" i="1"/>
  <c r="K150" i="1" s="1"/>
  <c r="J151" i="1"/>
  <c r="J150" i="1" s="1"/>
  <c r="I151" i="1"/>
  <c r="I150" i="1"/>
  <c r="L147" i="1"/>
  <c r="K147" i="1"/>
  <c r="J147" i="1"/>
  <c r="I147" i="1"/>
  <c r="L146" i="1"/>
  <c r="L145" i="1" s="1"/>
  <c r="K146" i="1"/>
  <c r="K145" i="1" s="1"/>
  <c r="J146" i="1"/>
  <c r="J145" i="1" s="1"/>
  <c r="I146" i="1"/>
  <c r="I145" i="1"/>
  <c r="L142" i="1"/>
  <c r="K142" i="1"/>
  <c r="J142" i="1"/>
  <c r="I142" i="1"/>
  <c r="L141" i="1"/>
  <c r="L140" i="1" s="1"/>
  <c r="K141" i="1"/>
  <c r="K140" i="1" s="1"/>
  <c r="K139" i="1" s="1"/>
  <c r="J141" i="1"/>
  <c r="J140" i="1" s="1"/>
  <c r="I141" i="1"/>
  <c r="I140" i="1"/>
  <c r="L137" i="1"/>
  <c r="L136" i="1" s="1"/>
  <c r="L135" i="1" s="1"/>
  <c r="K137" i="1"/>
  <c r="K136" i="1" s="1"/>
  <c r="K135" i="1" s="1"/>
  <c r="J137" i="1"/>
  <c r="J136" i="1" s="1"/>
  <c r="J135" i="1" s="1"/>
  <c r="I137" i="1"/>
  <c r="I136" i="1"/>
  <c r="I135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/>
  <c r="I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/>
  <c r="I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/>
  <c r="I119" i="1" s="1"/>
  <c r="L116" i="1"/>
  <c r="L115" i="1" s="1"/>
  <c r="L114" i="1" s="1"/>
  <c r="K116" i="1"/>
  <c r="K115" i="1" s="1"/>
  <c r="K114" i="1" s="1"/>
  <c r="J116" i="1"/>
  <c r="J115" i="1" s="1"/>
  <c r="J114" i="1" s="1"/>
  <c r="I116" i="1"/>
  <c r="I115" i="1"/>
  <c r="I114" i="1" s="1"/>
  <c r="L110" i="1"/>
  <c r="K110" i="1"/>
  <c r="J110" i="1"/>
  <c r="J109" i="1" s="1"/>
  <c r="I110" i="1"/>
  <c r="I109" i="1" s="1"/>
  <c r="L109" i="1"/>
  <c r="K109" i="1"/>
  <c r="L106" i="1"/>
  <c r="L105" i="1" s="1"/>
  <c r="L104" i="1" s="1"/>
  <c r="K106" i="1"/>
  <c r="K105" i="1" s="1"/>
  <c r="K104" i="1" s="1"/>
  <c r="J106" i="1"/>
  <c r="J105" i="1" s="1"/>
  <c r="I106" i="1"/>
  <c r="I105" i="1"/>
  <c r="I104" i="1" s="1"/>
  <c r="L101" i="1"/>
  <c r="L100" i="1" s="1"/>
  <c r="L99" i="1" s="1"/>
  <c r="K101" i="1"/>
  <c r="K100" i="1" s="1"/>
  <c r="K99" i="1" s="1"/>
  <c r="J101" i="1"/>
  <c r="J100" i="1" s="1"/>
  <c r="J99" i="1" s="1"/>
  <c r="I101" i="1"/>
  <c r="I100" i="1"/>
  <c r="I99" i="1" s="1"/>
  <c r="L96" i="1"/>
  <c r="L95" i="1" s="1"/>
  <c r="L94" i="1" s="1"/>
  <c r="L93" i="1" s="1"/>
  <c r="K96" i="1"/>
  <c r="K95" i="1" s="1"/>
  <c r="K94" i="1" s="1"/>
  <c r="J96" i="1"/>
  <c r="J95" i="1" s="1"/>
  <c r="J94" i="1" s="1"/>
  <c r="I96" i="1"/>
  <c r="I95" i="1"/>
  <c r="I94" i="1" s="1"/>
  <c r="L89" i="1"/>
  <c r="K89" i="1"/>
  <c r="J89" i="1"/>
  <c r="J88" i="1" s="1"/>
  <c r="J87" i="1" s="1"/>
  <c r="J86" i="1" s="1"/>
  <c r="I89" i="1"/>
  <c r="I88" i="1" s="1"/>
  <c r="I87" i="1" s="1"/>
  <c r="I86" i="1" s="1"/>
  <c r="L88" i="1"/>
  <c r="K88" i="1"/>
  <c r="L87" i="1"/>
  <c r="L86" i="1" s="1"/>
  <c r="K87" i="1"/>
  <c r="K86" i="1" s="1"/>
  <c r="L84" i="1"/>
  <c r="K84" i="1"/>
  <c r="J84" i="1"/>
  <c r="I84" i="1"/>
  <c r="L83" i="1"/>
  <c r="L82" i="1" s="1"/>
  <c r="K83" i="1"/>
  <c r="K82" i="1" s="1"/>
  <c r="J83" i="1"/>
  <c r="J82" i="1" s="1"/>
  <c r="I83" i="1"/>
  <c r="I82" i="1"/>
  <c r="L78" i="1"/>
  <c r="K78" i="1"/>
  <c r="J78" i="1"/>
  <c r="I78" i="1"/>
  <c r="L77" i="1"/>
  <c r="K77" i="1"/>
  <c r="J77" i="1"/>
  <c r="I77" i="1"/>
  <c r="L73" i="1"/>
  <c r="K73" i="1"/>
  <c r="J73" i="1"/>
  <c r="J72" i="1" s="1"/>
  <c r="I73" i="1"/>
  <c r="I72" i="1" s="1"/>
  <c r="L72" i="1"/>
  <c r="K72" i="1"/>
  <c r="L68" i="1"/>
  <c r="L67" i="1" s="1"/>
  <c r="L66" i="1" s="1"/>
  <c r="L65" i="1" s="1"/>
  <c r="K68" i="1"/>
  <c r="K67" i="1" s="1"/>
  <c r="K66" i="1" s="1"/>
  <c r="J68" i="1"/>
  <c r="J67" i="1" s="1"/>
  <c r="J66" i="1" s="1"/>
  <c r="J65" i="1" s="1"/>
  <c r="I68" i="1"/>
  <c r="I67" i="1"/>
  <c r="L49" i="1"/>
  <c r="K49" i="1"/>
  <c r="J49" i="1"/>
  <c r="J48" i="1" s="1"/>
  <c r="J47" i="1" s="1"/>
  <c r="J46" i="1" s="1"/>
  <c r="I49" i="1"/>
  <c r="I48" i="1" s="1"/>
  <c r="I47" i="1" s="1"/>
  <c r="I46" i="1" s="1"/>
  <c r="L48" i="1"/>
  <c r="L47" i="1" s="1"/>
  <c r="L46" i="1" s="1"/>
  <c r="K48" i="1"/>
  <c r="K47" i="1"/>
  <c r="K46" i="1" s="1"/>
  <c r="L44" i="1"/>
  <c r="L43" i="1" s="1"/>
  <c r="L42" i="1" s="1"/>
  <c r="K44" i="1"/>
  <c r="J44" i="1"/>
  <c r="I44" i="1"/>
  <c r="K43" i="1"/>
  <c r="K42" i="1" s="1"/>
  <c r="J43" i="1"/>
  <c r="J42" i="1" s="1"/>
  <c r="I43" i="1"/>
  <c r="I42" i="1"/>
  <c r="L40" i="1"/>
  <c r="K40" i="1"/>
  <c r="J40" i="1"/>
  <c r="I40" i="1"/>
  <c r="L38" i="1"/>
  <c r="L37" i="1" s="1"/>
  <c r="L36" i="1" s="1"/>
  <c r="L35" i="1" s="1"/>
  <c r="K38" i="1"/>
  <c r="K37" i="1" s="1"/>
  <c r="K36" i="1" s="1"/>
  <c r="J38" i="1"/>
  <c r="J37" i="1" s="1"/>
  <c r="J36" i="1" s="1"/>
  <c r="I38" i="1"/>
  <c r="I37" i="1"/>
  <c r="I36" i="1" s="1"/>
  <c r="I35" i="1" s="1"/>
  <c r="L365" i="31"/>
  <c r="K365" i="31"/>
  <c r="J365" i="31"/>
  <c r="I365" i="31"/>
  <c r="L364" i="31"/>
  <c r="K364" i="31"/>
  <c r="J364" i="31"/>
  <c r="I364" i="31"/>
  <c r="L362" i="31"/>
  <c r="K362" i="31"/>
  <c r="K361" i="31" s="1"/>
  <c r="J362" i="31"/>
  <c r="J361" i="31" s="1"/>
  <c r="I362" i="31"/>
  <c r="L361" i="31"/>
  <c r="I361" i="31"/>
  <c r="L359" i="31"/>
  <c r="L358" i="31" s="1"/>
  <c r="K359" i="31"/>
  <c r="J359" i="31"/>
  <c r="I359" i="31"/>
  <c r="I358" i="31" s="1"/>
  <c r="K358" i="31"/>
  <c r="J358" i="31"/>
  <c r="L355" i="31"/>
  <c r="K355" i="31"/>
  <c r="J355" i="31"/>
  <c r="I355" i="31"/>
  <c r="L354" i="31"/>
  <c r="K354" i="31"/>
  <c r="J354" i="31"/>
  <c r="I354" i="31"/>
  <c r="L351" i="31"/>
  <c r="K351" i="31"/>
  <c r="K350" i="31" s="1"/>
  <c r="J351" i="31"/>
  <c r="J350" i="31" s="1"/>
  <c r="I351" i="31"/>
  <c r="L350" i="31"/>
  <c r="I350" i="31"/>
  <c r="L347" i="31"/>
  <c r="L346" i="31" s="1"/>
  <c r="L336" i="31" s="1"/>
  <c r="K347" i="31"/>
  <c r="J347" i="31"/>
  <c r="I347" i="31"/>
  <c r="I346" i="31" s="1"/>
  <c r="I336" i="31" s="1"/>
  <c r="K346" i="31"/>
  <c r="J346" i="31"/>
  <c r="L343" i="31"/>
  <c r="K343" i="31"/>
  <c r="J343" i="31"/>
  <c r="I343" i="31"/>
  <c r="L340" i="31"/>
  <c r="K340" i="31"/>
  <c r="J340" i="31"/>
  <c r="I340" i="31"/>
  <c r="L338" i="31"/>
  <c r="K338" i="31"/>
  <c r="K337" i="31" s="1"/>
  <c r="J338" i="31"/>
  <c r="J337" i="31" s="1"/>
  <c r="I338" i="31"/>
  <c r="L337" i="31"/>
  <c r="I337" i="31"/>
  <c r="L333" i="31"/>
  <c r="L332" i="31" s="1"/>
  <c r="K333" i="31"/>
  <c r="K332" i="31" s="1"/>
  <c r="J333" i="31"/>
  <c r="J332" i="31" s="1"/>
  <c r="I333" i="31"/>
  <c r="I332" i="31"/>
  <c r="L330" i="31"/>
  <c r="L329" i="31" s="1"/>
  <c r="K330" i="31"/>
  <c r="J330" i="31"/>
  <c r="I330" i="31"/>
  <c r="I329" i="31" s="1"/>
  <c r="K329" i="31"/>
  <c r="J329" i="31"/>
  <c r="L327" i="31"/>
  <c r="K327" i="31"/>
  <c r="J327" i="31"/>
  <c r="I327" i="31"/>
  <c r="L326" i="31"/>
  <c r="K326" i="31"/>
  <c r="J326" i="31"/>
  <c r="I326" i="31"/>
  <c r="L323" i="31"/>
  <c r="K323" i="31"/>
  <c r="K322" i="31" s="1"/>
  <c r="J323" i="31"/>
  <c r="J322" i="31" s="1"/>
  <c r="I323" i="31"/>
  <c r="L322" i="31"/>
  <c r="I322" i="31"/>
  <c r="L319" i="31"/>
  <c r="L318" i="31" s="1"/>
  <c r="K319" i="31"/>
  <c r="J319" i="31"/>
  <c r="I319" i="31"/>
  <c r="I318" i="31" s="1"/>
  <c r="K318" i="31"/>
  <c r="J318" i="31"/>
  <c r="L315" i="31"/>
  <c r="K315" i="31"/>
  <c r="J315" i="31"/>
  <c r="I315" i="31"/>
  <c r="L314" i="31"/>
  <c r="K314" i="31"/>
  <c r="J314" i="31"/>
  <c r="I314" i="31"/>
  <c r="L311" i="31"/>
  <c r="K311" i="31"/>
  <c r="J311" i="31"/>
  <c r="I311" i="31"/>
  <c r="L308" i="31"/>
  <c r="K308" i="31"/>
  <c r="J308" i="31"/>
  <c r="I308" i="31"/>
  <c r="L306" i="31"/>
  <c r="L305" i="31" s="1"/>
  <c r="K306" i="31"/>
  <c r="J306" i="31"/>
  <c r="I306" i="31"/>
  <c r="I305" i="31" s="1"/>
  <c r="K305" i="31"/>
  <c r="K304" i="31" s="1"/>
  <c r="J305" i="31"/>
  <c r="J304" i="31" s="1"/>
  <c r="L300" i="31"/>
  <c r="L299" i="31" s="1"/>
  <c r="K300" i="31"/>
  <c r="K299" i="31" s="1"/>
  <c r="J300" i="31"/>
  <c r="J299" i="31" s="1"/>
  <c r="I300" i="31"/>
  <c r="I299" i="31"/>
  <c r="L297" i="31"/>
  <c r="L296" i="31" s="1"/>
  <c r="K297" i="31"/>
  <c r="J297" i="31"/>
  <c r="I297" i="31"/>
  <c r="I296" i="31" s="1"/>
  <c r="K296" i="31"/>
  <c r="J296" i="31"/>
  <c r="L294" i="31"/>
  <c r="K294" i="31"/>
  <c r="J294" i="31"/>
  <c r="I294" i="31"/>
  <c r="L293" i="31"/>
  <c r="K293" i="31"/>
  <c r="J293" i="31"/>
  <c r="I293" i="31"/>
  <c r="L290" i="31"/>
  <c r="K290" i="31"/>
  <c r="K289" i="31" s="1"/>
  <c r="J290" i="31"/>
  <c r="J289" i="31" s="1"/>
  <c r="I290" i="31"/>
  <c r="L289" i="31"/>
  <c r="I289" i="31"/>
  <c r="L286" i="31"/>
  <c r="L285" i="31" s="1"/>
  <c r="K286" i="31"/>
  <c r="J286" i="31"/>
  <c r="I286" i="31"/>
  <c r="I285" i="31" s="1"/>
  <c r="K285" i="31"/>
  <c r="J285" i="31"/>
  <c r="L282" i="31"/>
  <c r="K282" i="31"/>
  <c r="J282" i="31"/>
  <c r="I282" i="31"/>
  <c r="L281" i="31"/>
  <c r="K281" i="31"/>
  <c r="J281" i="31"/>
  <c r="I281" i="31"/>
  <c r="L278" i="31"/>
  <c r="K278" i="31"/>
  <c r="J278" i="31"/>
  <c r="I278" i="31"/>
  <c r="L275" i="31"/>
  <c r="K275" i="31"/>
  <c r="J275" i="31"/>
  <c r="I275" i="31"/>
  <c r="L273" i="31"/>
  <c r="L272" i="31" s="1"/>
  <c r="L271" i="31" s="1"/>
  <c r="K273" i="31"/>
  <c r="J273" i="31"/>
  <c r="I273" i="31"/>
  <c r="I272" i="31" s="1"/>
  <c r="I271" i="31" s="1"/>
  <c r="K272" i="31"/>
  <c r="J272" i="31"/>
  <c r="L268" i="31"/>
  <c r="L267" i="31" s="1"/>
  <c r="K268" i="31"/>
  <c r="J268" i="31"/>
  <c r="I268" i="31"/>
  <c r="I267" i="31" s="1"/>
  <c r="K267" i="31"/>
  <c r="J267" i="31"/>
  <c r="L265" i="31"/>
  <c r="K265" i="31"/>
  <c r="J265" i="31"/>
  <c r="I265" i="31"/>
  <c r="L264" i="31"/>
  <c r="K264" i="31"/>
  <c r="J264" i="31"/>
  <c r="I264" i="31"/>
  <c r="L262" i="31"/>
  <c r="K262" i="31"/>
  <c r="K261" i="31" s="1"/>
  <c r="J262" i="31"/>
  <c r="J261" i="31" s="1"/>
  <c r="I262" i="31"/>
  <c r="L261" i="31"/>
  <c r="I261" i="31"/>
  <c r="L258" i="31"/>
  <c r="L257" i="31" s="1"/>
  <c r="K258" i="31"/>
  <c r="J258" i="31"/>
  <c r="I258" i="31"/>
  <c r="I257" i="31" s="1"/>
  <c r="K257" i="31"/>
  <c r="J257" i="31"/>
  <c r="L254" i="31"/>
  <c r="K254" i="31"/>
  <c r="J254" i="31"/>
  <c r="I254" i="31"/>
  <c r="L253" i="31"/>
  <c r="K253" i="31"/>
  <c r="J253" i="31"/>
  <c r="I253" i="31"/>
  <c r="L250" i="31"/>
  <c r="K250" i="31"/>
  <c r="K249" i="31" s="1"/>
  <c r="J250" i="31"/>
  <c r="J249" i="31" s="1"/>
  <c r="I250" i="31"/>
  <c r="L249" i="31"/>
  <c r="I249" i="31"/>
  <c r="L246" i="31"/>
  <c r="K246" i="31"/>
  <c r="J246" i="31"/>
  <c r="I246" i="31"/>
  <c r="L243" i="31"/>
  <c r="K243" i="31"/>
  <c r="J243" i="31"/>
  <c r="I243" i="31"/>
  <c r="L241" i="31"/>
  <c r="K241" i="31"/>
  <c r="J241" i="31"/>
  <c r="I241" i="31"/>
  <c r="L240" i="31"/>
  <c r="L239" i="31" s="1"/>
  <c r="K240" i="31"/>
  <c r="J240" i="31"/>
  <c r="I240" i="31"/>
  <c r="I239" i="31" s="1"/>
  <c r="L234" i="31"/>
  <c r="L233" i="31" s="1"/>
  <c r="L232" i="31" s="1"/>
  <c r="K234" i="31"/>
  <c r="J234" i="31"/>
  <c r="I234" i="31"/>
  <c r="I233" i="31" s="1"/>
  <c r="I232" i="31" s="1"/>
  <c r="K233" i="31"/>
  <c r="K232" i="31" s="1"/>
  <c r="J233" i="31"/>
  <c r="J232" i="31" s="1"/>
  <c r="L230" i="31"/>
  <c r="L229" i="31" s="1"/>
  <c r="L228" i="31" s="1"/>
  <c r="K230" i="31"/>
  <c r="J230" i="31"/>
  <c r="I230" i="31"/>
  <c r="I229" i="31" s="1"/>
  <c r="I228" i="31" s="1"/>
  <c r="K229" i="31"/>
  <c r="K228" i="31" s="1"/>
  <c r="J229" i="31"/>
  <c r="J228" i="31" s="1"/>
  <c r="L221" i="31"/>
  <c r="L220" i="31" s="1"/>
  <c r="K221" i="31"/>
  <c r="K220" i="31" s="1"/>
  <c r="J221" i="31"/>
  <c r="I221" i="31"/>
  <c r="I220" i="31" s="1"/>
  <c r="J220" i="31"/>
  <c r="L218" i="31"/>
  <c r="K218" i="31"/>
  <c r="J218" i="31"/>
  <c r="I218" i="31"/>
  <c r="L217" i="31"/>
  <c r="L216" i="31" s="1"/>
  <c r="K217" i="31"/>
  <c r="K216" i="31" s="1"/>
  <c r="J217" i="31"/>
  <c r="I217" i="31"/>
  <c r="I216" i="31" s="1"/>
  <c r="J216" i="31"/>
  <c r="L211" i="31"/>
  <c r="K211" i="31"/>
  <c r="J211" i="31"/>
  <c r="I211" i="31"/>
  <c r="L210" i="31"/>
  <c r="L209" i="31" s="1"/>
  <c r="K210" i="31"/>
  <c r="K209" i="31" s="1"/>
  <c r="J210" i="31"/>
  <c r="I210" i="31"/>
  <c r="I209" i="31" s="1"/>
  <c r="J209" i="31"/>
  <c r="L207" i="31"/>
  <c r="K207" i="31"/>
  <c r="J207" i="31"/>
  <c r="I207" i="31"/>
  <c r="L206" i="31"/>
  <c r="K206" i="31"/>
  <c r="J206" i="31"/>
  <c r="I206" i="31"/>
  <c r="L202" i="31"/>
  <c r="K202" i="31"/>
  <c r="K201" i="31" s="1"/>
  <c r="J202" i="31"/>
  <c r="J201" i="31" s="1"/>
  <c r="I202" i="31"/>
  <c r="L201" i="31"/>
  <c r="I201" i="31"/>
  <c r="L196" i="31"/>
  <c r="L195" i="31" s="1"/>
  <c r="K196" i="31"/>
  <c r="J196" i="31"/>
  <c r="I196" i="31"/>
  <c r="I195" i="31" s="1"/>
  <c r="I186" i="31" s="1"/>
  <c r="K195" i="31"/>
  <c r="J195" i="31"/>
  <c r="L191" i="31"/>
  <c r="L190" i="31" s="1"/>
  <c r="K191" i="31"/>
  <c r="J191" i="31"/>
  <c r="I191" i="31"/>
  <c r="K190" i="31"/>
  <c r="J190" i="31"/>
  <c r="I190" i="31"/>
  <c r="L188" i="31"/>
  <c r="K188" i="31"/>
  <c r="K187" i="31" s="1"/>
  <c r="J188" i="31"/>
  <c r="J187" i="31" s="1"/>
  <c r="I188" i="31"/>
  <c r="L187" i="31"/>
  <c r="I187" i="31"/>
  <c r="L180" i="31"/>
  <c r="L179" i="31" s="1"/>
  <c r="K180" i="31"/>
  <c r="J180" i="31"/>
  <c r="I180" i="31"/>
  <c r="I179" i="31" s="1"/>
  <c r="K179" i="31"/>
  <c r="J179" i="31"/>
  <c r="L175" i="31"/>
  <c r="L174" i="31" s="1"/>
  <c r="K175" i="31"/>
  <c r="J175" i="31"/>
  <c r="I175" i="31"/>
  <c r="K174" i="31"/>
  <c r="J174" i="31"/>
  <c r="I174" i="31"/>
  <c r="I173" i="31" s="1"/>
  <c r="K173" i="31"/>
  <c r="J173" i="31"/>
  <c r="L171" i="31"/>
  <c r="L170" i="31" s="1"/>
  <c r="L169" i="31" s="1"/>
  <c r="K171" i="31"/>
  <c r="J171" i="31"/>
  <c r="J170" i="31" s="1"/>
  <c r="J169" i="31" s="1"/>
  <c r="J168" i="31" s="1"/>
  <c r="I171" i="31"/>
  <c r="K170" i="31"/>
  <c r="K169" i="31" s="1"/>
  <c r="K168" i="31" s="1"/>
  <c r="I170" i="31"/>
  <c r="I169" i="31" s="1"/>
  <c r="L166" i="31"/>
  <c r="L165" i="31" s="1"/>
  <c r="K166" i="31"/>
  <c r="J166" i="31"/>
  <c r="I166" i="31"/>
  <c r="I165" i="31" s="1"/>
  <c r="K165" i="31"/>
  <c r="J165" i="31"/>
  <c r="L161" i="31"/>
  <c r="L160" i="31" s="1"/>
  <c r="L159" i="31" s="1"/>
  <c r="L158" i="31" s="1"/>
  <c r="K161" i="31"/>
  <c r="J161" i="31"/>
  <c r="J160" i="31" s="1"/>
  <c r="J159" i="31" s="1"/>
  <c r="J158" i="31" s="1"/>
  <c r="I161" i="31"/>
  <c r="K160" i="31"/>
  <c r="I160" i="31"/>
  <c r="K159" i="31"/>
  <c r="K158" i="31" s="1"/>
  <c r="L155" i="31"/>
  <c r="L154" i="31" s="1"/>
  <c r="L153" i="31" s="1"/>
  <c r="K155" i="31"/>
  <c r="J155" i="31"/>
  <c r="I155" i="31"/>
  <c r="I154" i="31" s="1"/>
  <c r="I153" i="31" s="1"/>
  <c r="K154" i="31"/>
  <c r="K153" i="31" s="1"/>
  <c r="J154" i="31"/>
  <c r="J153" i="31" s="1"/>
  <c r="L151" i="31"/>
  <c r="L150" i="31" s="1"/>
  <c r="K151" i="31"/>
  <c r="J151" i="31"/>
  <c r="I151" i="31"/>
  <c r="I150" i="31" s="1"/>
  <c r="K150" i="31"/>
  <c r="J150" i="31"/>
  <c r="L147" i="31"/>
  <c r="L146" i="31" s="1"/>
  <c r="L145" i="31" s="1"/>
  <c r="K147" i="31"/>
  <c r="J147" i="31"/>
  <c r="J146" i="31" s="1"/>
  <c r="J145" i="31" s="1"/>
  <c r="I147" i="31"/>
  <c r="K146" i="31"/>
  <c r="I146" i="31"/>
  <c r="I145" i="31" s="1"/>
  <c r="K145" i="31"/>
  <c r="L142" i="31"/>
  <c r="L141" i="31" s="1"/>
  <c r="L140" i="31" s="1"/>
  <c r="L139" i="31" s="1"/>
  <c r="K142" i="31"/>
  <c r="J142" i="31"/>
  <c r="J141" i="31" s="1"/>
  <c r="J140" i="31" s="1"/>
  <c r="I142" i="31"/>
  <c r="K141" i="31"/>
  <c r="I141" i="31"/>
  <c r="I140" i="31" s="1"/>
  <c r="K140" i="31"/>
  <c r="L137" i="31"/>
  <c r="L136" i="31" s="1"/>
  <c r="L135" i="31" s="1"/>
  <c r="K137" i="31"/>
  <c r="J137" i="31"/>
  <c r="I137" i="31"/>
  <c r="I136" i="31" s="1"/>
  <c r="I135" i="31" s="1"/>
  <c r="K136" i="31"/>
  <c r="K135" i="31" s="1"/>
  <c r="J136" i="31"/>
  <c r="J135" i="31" s="1"/>
  <c r="L133" i="31"/>
  <c r="L132" i="31" s="1"/>
  <c r="L131" i="31" s="1"/>
  <c r="K133" i="31"/>
  <c r="J133" i="31"/>
  <c r="I133" i="31"/>
  <c r="I132" i="31" s="1"/>
  <c r="I131" i="31" s="1"/>
  <c r="K132" i="31"/>
  <c r="K131" i="31" s="1"/>
  <c r="J132" i="31"/>
  <c r="J131" i="31" s="1"/>
  <c r="L129" i="31"/>
  <c r="L128" i="31" s="1"/>
  <c r="L127" i="31" s="1"/>
  <c r="K129" i="31"/>
  <c r="J129" i="31"/>
  <c r="I129" i="31"/>
  <c r="I128" i="31" s="1"/>
  <c r="I127" i="31" s="1"/>
  <c r="K128" i="31"/>
  <c r="K127" i="31" s="1"/>
  <c r="J128" i="31"/>
  <c r="J127" i="31" s="1"/>
  <c r="L125" i="31"/>
  <c r="L124" i="31" s="1"/>
  <c r="L123" i="31" s="1"/>
  <c r="K125" i="31"/>
  <c r="J125" i="31"/>
  <c r="I125" i="31"/>
  <c r="I124" i="31" s="1"/>
  <c r="I123" i="31" s="1"/>
  <c r="K124" i="31"/>
  <c r="K123" i="31" s="1"/>
  <c r="J124" i="31"/>
  <c r="J123" i="31" s="1"/>
  <c r="L121" i="31"/>
  <c r="L120" i="31" s="1"/>
  <c r="L119" i="31" s="1"/>
  <c r="K121" i="31"/>
  <c r="J121" i="31"/>
  <c r="I121" i="31"/>
  <c r="I120" i="31" s="1"/>
  <c r="I119" i="31" s="1"/>
  <c r="K120" i="31"/>
  <c r="K119" i="31" s="1"/>
  <c r="J120" i="31"/>
  <c r="J119" i="31" s="1"/>
  <c r="L116" i="31"/>
  <c r="L115" i="31" s="1"/>
  <c r="L114" i="31" s="1"/>
  <c r="K116" i="31"/>
  <c r="J116" i="31"/>
  <c r="I116" i="31"/>
  <c r="I115" i="31" s="1"/>
  <c r="I114" i="31" s="1"/>
  <c r="K115" i="31"/>
  <c r="K114" i="31" s="1"/>
  <c r="K113" i="31" s="1"/>
  <c r="J115" i="31"/>
  <c r="J114" i="31" s="1"/>
  <c r="L110" i="31"/>
  <c r="K110" i="31"/>
  <c r="K109" i="31" s="1"/>
  <c r="J110" i="31"/>
  <c r="J109" i="31" s="1"/>
  <c r="I110" i="31"/>
  <c r="L109" i="31"/>
  <c r="I109" i="31"/>
  <c r="L106" i="31"/>
  <c r="L105" i="31" s="1"/>
  <c r="L104" i="31" s="1"/>
  <c r="K106" i="31"/>
  <c r="J106" i="31"/>
  <c r="I106" i="31"/>
  <c r="I105" i="31" s="1"/>
  <c r="I104" i="31" s="1"/>
  <c r="K105" i="31"/>
  <c r="J105" i="31"/>
  <c r="L101" i="31"/>
  <c r="L100" i="31" s="1"/>
  <c r="L99" i="31" s="1"/>
  <c r="K101" i="31"/>
  <c r="J101" i="31"/>
  <c r="I101" i="31"/>
  <c r="I100" i="31" s="1"/>
  <c r="I99" i="31" s="1"/>
  <c r="K100" i="31"/>
  <c r="K99" i="31" s="1"/>
  <c r="J100" i="31"/>
  <c r="J99" i="31" s="1"/>
  <c r="L96" i="31"/>
  <c r="L95" i="31" s="1"/>
  <c r="L94" i="31" s="1"/>
  <c r="K96" i="31"/>
  <c r="J96" i="31"/>
  <c r="I96" i="31"/>
  <c r="I95" i="31" s="1"/>
  <c r="I94" i="31" s="1"/>
  <c r="K95" i="31"/>
  <c r="K94" i="31" s="1"/>
  <c r="J95" i="31"/>
  <c r="J94" i="31" s="1"/>
  <c r="L89" i="31"/>
  <c r="K89" i="31"/>
  <c r="K88" i="31" s="1"/>
  <c r="K87" i="31" s="1"/>
  <c r="K86" i="31" s="1"/>
  <c r="J89" i="31"/>
  <c r="J88" i="31" s="1"/>
  <c r="J87" i="31" s="1"/>
  <c r="J86" i="31" s="1"/>
  <c r="I89" i="31"/>
  <c r="L88" i="31"/>
  <c r="I88" i="31"/>
  <c r="L87" i="31"/>
  <c r="L86" i="31" s="1"/>
  <c r="I87" i="31"/>
  <c r="I86" i="31" s="1"/>
  <c r="L84" i="31"/>
  <c r="K84" i="31"/>
  <c r="J84" i="31"/>
  <c r="J83" i="31" s="1"/>
  <c r="J82" i="31" s="1"/>
  <c r="I84" i="31"/>
  <c r="L83" i="31"/>
  <c r="L82" i="31" s="1"/>
  <c r="K83" i="31"/>
  <c r="I83" i="31"/>
  <c r="I82" i="31" s="1"/>
  <c r="K82" i="31"/>
  <c r="L78" i="31"/>
  <c r="L77" i="31" s="1"/>
  <c r="K78" i="31"/>
  <c r="J78" i="31"/>
  <c r="J77" i="31" s="1"/>
  <c r="I78" i="31"/>
  <c r="K77" i="31"/>
  <c r="I77" i="31"/>
  <c r="L73" i="31"/>
  <c r="K73" i="31"/>
  <c r="K72" i="31" s="1"/>
  <c r="J73" i="31"/>
  <c r="J72" i="31" s="1"/>
  <c r="I73" i="31"/>
  <c r="L72" i="31"/>
  <c r="I72" i="31"/>
  <c r="L68" i="31"/>
  <c r="L67" i="31" s="1"/>
  <c r="L66" i="31" s="1"/>
  <c r="K68" i="31"/>
  <c r="J68" i="31"/>
  <c r="I68" i="31"/>
  <c r="I67" i="31" s="1"/>
  <c r="I66" i="31" s="1"/>
  <c r="K67" i="31"/>
  <c r="J67" i="31"/>
  <c r="L49" i="31"/>
  <c r="K49" i="31"/>
  <c r="K48" i="31" s="1"/>
  <c r="K47" i="31" s="1"/>
  <c r="K46" i="31" s="1"/>
  <c r="J49" i="31"/>
  <c r="J48" i="31" s="1"/>
  <c r="J47" i="31" s="1"/>
  <c r="J46" i="31" s="1"/>
  <c r="I49" i="31"/>
  <c r="L48" i="31"/>
  <c r="L47" i="31" s="1"/>
  <c r="L46" i="31" s="1"/>
  <c r="I48" i="31"/>
  <c r="I47" i="31"/>
  <c r="I46" i="31" s="1"/>
  <c r="L44" i="31"/>
  <c r="L43" i="31" s="1"/>
  <c r="L42" i="31" s="1"/>
  <c r="K44" i="31"/>
  <c r="J44" i="31"/>
  <c r="J43" i="31" s="1"/>
  <c r="J42" i="31" s="1"/>
  <c r="I44" i="31"/>
  <c r="K43" i="31"/>
  <c r="I43" i="31"/>
  <c r="I42" i="31" s="1"/>
  <c r="K42" i="31"/>
  <c r="L40" i="31"/>
  <c r="K40" i="31"/>
  <c r="J40" i="31"/>
  <c r="I40" i="31"/>
  <c r="L38" i="31"/>
  <c r="L37" i="31" s="1"/>
  <c r="L36" i="31" s="1"/>
  <c r="K38" i="31"/>
  <c r="J38" i="31"/>
  <c r="I38" i="31"/>
  <c r="I37" i="31" s="1"/>
  <c r="I36" i="31" s="1"/>
  <c r="K37" i="31"/>
  <c r="K36" i="31" s="1"/>
  <c r="K35" i="31" s="1"/>
  <c r="J37" i="31"/>
  <c r="J36" i="31" s="1"/>
  <c r="J35" i="31" s="1"/>
  <c r="J27" i="16"/>
  <c r="H27" i="16"/>
  <c r="F27" i="16"/>
  <c r="E27" i="16"/>
  <c r="N26" i="16"/>
  <c r="N25" i="16"/>
  <c r="N24" i="16"/>
  <c r="N23" i="16"/>
  <c r="N22" i="16"/>
  <c r="J30" i="35" l="1"/>
  <c r="J91" i="35" s="1"/>
  <c r="I30" i="35"/>
  <c r="I91" i="35" s="1"/>
  <c r="I400" i="12"/>
  <c r="I488" i="12"/>
  <c r="J35" i="12"/>
  <c r="J400" i="12"/>
  <c r="I370" i="12"/>
  <c r="I113" i="12"/>
  <c r="L305" i="12"/>
  <c r="K173" i="12"/>
  <c r="I305" i="12"/>
  <c r="K370" i="12"/>
  <c r="L423" i="12"/>
  <c r="L422" i="12" s="1"/>
  <c r="I93" i="12"/>
  <c r="I520" i="12"/>
  <c r="K488" i="12"/>
  <c r="K520" i="12"/>
  <c r="K423" i="12"/>
  <c r="L520" i="12"/>
  <c r="I186" i="12"/>
  <c r="I185" i="12" s="1"/>
  <c r="I369" i="12"/>
  <c r="J370" i="12"/>
  <c r="J369" i="12" s="1"/>
  <c r="J423" i="12"/>
  <c r="I423" i="12"/>
  <c r="I455" i="12"/>
  <c r="J455" i="12"/>
  <c r="L370" i="12"/>
  <c r="L369" i="12" s="1"/>
  <c r="L455" i="12"/>
  <c r="I487" i="12"/>
  <c r="J487" i="12"/>
  <c r="K400" i="12"/>
  <c r="K455" i="12"/>
  <c r="L488" i="12"/>
  <c r="L487" i="12" s="1"/>
  <c r="L66" i="12"/>
  <c r="L65" i="12" s="1"/>
  <c r="I66" i="12"/>
  <c r="I65" i="12" s="1"/>
  <c r="K104" i="12"/>
  <c r="K93" i="12" s="1"/>
  <c r="K217" i="12"/>
  <c r="K216" i="12" s="1"/>
  <c r="K185" i="12" s="1"/>
  <c r="L104" i="12"/>
  <c r="I159" i="12"/>
  <c r="I158" i="12" s="1"/>
  <c r="L217" i="12"/>
  <c r="I216" i="12"/>
  <c r="I271" i="12"/>
  <c r="K336" i="12"/>
  <c r="L336" i="12"/>
  <c r="J305" i="12"/>
  <c r="J304" i="12" s="1"/>
  <c r="J271" i="12"/>
  <c r="K305" i="12"/>
  <c r="K304" i="12" s="1"/>
  <c r="I173" i="12"/>
  <c r="I168" i="12" s="1"/>
  <c r="J66" i="12"/>
  <c r="J65" i="12" s="1"/>
  <c r="J186" i="12"/>
  <c r="K66" i="12"/>
  <c r="K65" i="12" s="1"/>
  <c r="K186" i="12"/>
  <c r="K271" i="12"/>
  <c r="L304" i="12"/>
  <c r="J139" i="12"/>
  <c r="L271" i="12"/>
  <c r="I304" i="12"/>
  <c r="K139" i="12"/>
  <c r="J159" i="12"/>
  <c r="J158" i="12" s="1"/>
  <c r="J168" i="12"/>
  <c r="J104" i="12"/>
  <c r="J93" i="12" s="1"/>
  <c r="L139" i="12"/>
  <c r="K159" i="12"/>
  <c r="K158" i="12" s="1"/>
  <c r="K168" i="12"/>
  <c r="J216" i="12"/>
  <c r="J239" i="12"/>
  <c r="K35" i="12"/>
  <c r="J113" i="12"/>
  <c r="I139" i="12"/>
  <c r="L159" i="12"/>
  <c r="L158" i="12" s="1"/>
  <c r="L168" i="12"/>
  <c r="K239" i="12"/>
  <c r="K238" i="12" s="1"/>
  <c r="L35" i="12"/>
  <c r="L93" i="12"/>
  <c r="K113" i="12"/>
  <c r="L216" i="12"/>
  <c r="L239" i="12"/>
  <c r="I336" i="12"/>
  <c r="I35" i="12"/>
  <c r="L113" i="12"/>
  <c r="I239" i="12"/>
  <c r="I238" i="12" s="1"/>
  <c r="L186" i="12"/>
  <c r="J336" i="12"/>
  <c r="K93" i="33"/>
  <c r="K66" i="33"/>
  <c r="K65" i="33" s="1"/>
  <c r="J271" i="33"/>
  <c r="K35" i="33"/>
  <c r="J93" i="33"/>
  <c r="K104" i="33"/>
  <c r="J173" i="33"/>
  <c r="J168" i="33" s="1"/>
  <c r="I186" i="33"/>
  <c r="I185" i="33" s="1"/>
  <c r="I271" i="33"/>
  <c r="K304" i="33"/>
  <c r="K303" i="33" s="1"/>
  <c r="K184" i="33" s="1"/>
  <c r="J65" i="33"/>
  <c r="K113" i="33"/>
  <c r="L271" i="33"/>
  <c r="L238" i="33" s="1"/>
  <c r="J35" i="33"/>
  <c r="L93" i="33"/>
  <c r="J104" i="33"/>
  <c r="J216" i="33"/>
  <c r="J304" i="33"/>
  <c r="J303" i="33" s="1"/>
  <c r="J113" i="33"/>
  <c r="I336" i="33"/>
  <c r="I303" i="33" s="1"/>
  <c r="L35" i="33"/>
  <c r="J185" i="33"/>
  <c r="J239" i="33"/>
  <c r="J238" i="33" s="1"/>
  <c r="L304" i="33"/>
  <c r="L303" i="33" s="1"/>
  <c r="I34" i="33"/>
  <c r="L113" i="33"/>
  <c r="L139" i="33"/>
  <c r="J159" i="33"/>
  <c r="J158" i="33" s="1"/>
  <c r="L185" i="33"/>
  <c r="I239" i="33"/>
  <c r="I238" i="33" s="1"/>
  <c r="I139" i="33"/>
  <c r="L159" i="33"/>
  <c r="L158" i="33" s="1"/>
  <c r="L168" i="33"/>
  <c r="I168" i="18"/>
  <c r="J185" i="18"/>
  <c r="J271" i="18"/>
  <c r="J113" i="18"/>
  <c r="L139" i="18"/>
  <c r="L216" i="18"/>
  <c r="J239" i="18"/>
  <c r="J238" i="18" s="1"/>
  <c r="L336" i="18"/>
  <c r="K113" i="18"/>
  <c r="I304" i="18"/>
  <c r="I303" i="18" s="1"/>
  <c r="J336" i="18"/>
  <c r="J173" i="18"/>
  <c r="J168" i="18" s="1"/>
  <c r="I186" i="18"/>
  <c r="I185" i="18" s="1"/>
  <c r="K303" i="18"/>
  <c r="I93" i="18"/>
  <c r="K139" i="18"/>
  <c r="K173" i="18"/>
  <c r="K168" i="18" s="1"/>
  <c r="L304" i="18"/>
  <c r="L35" i="18"/>
  <c r="I65" i="18"/>
  <c r="J93" i="18"/>
  <c r="L173" i="18"/>
  <c r="L168" i="18" s="1"/>
  <c r="I239" i="18"/>
  <c r="I35" i="18"/>
  <c r="K66" i="18"/>
  <c r="K65" i="18" s="1"/>
  <c r="L93" i="18"/>
  <c r="K239" i="18"/>
  <c r="K238" i="18" s="1"/>
  <c r="J303" i="18"/>
  <c r="J35" i="18"/>
  <c r="L65" i="18"/>
  <c r="K186" i="18"/>
  <c r="K185" i="18" s="1"/>
  <c r="L239" i="18"/>
  <c r="L238" i="18" s="1"/>
  <c r="I271" i="18"/>
  <c r="L185" i="18"/>
  <c r="J159" i="18"/>
  <c r="J158" i="18" s="1"/>
  <c r="I336" i="18"/>
  <c r="L139" i="7"/>
  <c r="J238" i="7"/>
  <c r="I271" i="7"/>
  <c r="K271" i="7"/>
  <c r="L93" i="7"/>
  <c r="J159" i="7"/>
  <c r="J158" i="7" s="1"/>
  <c r="L271" i="7"/>
  <c r="K168" i="7"/>
  <c r="I238" i="7"/>
  <c r="I65" i="7"/>
  <c r="I186" i="7"/>
  <c r="I185" i="7" s="1"/>
  <c r="I216" i="7"/>
  <c r="L239" i="7"/>
  <c r="L238" i="7" s="1"/>
  <c r="L303" i="7"/>
  <c r="K238" i="7"/>
  <c r="J336" i="7"/>
  <c r="J66" i="7"/>
  <c r="J65" i="7" s="1"/>
  <c r="L168" i="7"/>
  <c r="J216" i="7"/>
  <c r="L185" i="7"/>
  <c r="L65" i="7"/>
  <c r="L34" i="7" s="1"/>
  <c r="J113" i="7"/>
  <c r="J34" i="7" s="1"/>
  <c r="K139" i="7"/>
  <c r="L159" i="7"/>
  <c r="L158" i="7" s="1"/>
  <c r="K173" i="7"/>
  <c r="K185" i="7"/>
  <c r="K184" i="7" s="1"/>
  <c r="J139" i="7"/>
  <c r="K34" i="7"/>
  <c r="K368" i="7" s="1"/>
  <c r="K113" i="7"/>
  <c r="I139" i="7"/>
  <c r="I173" i="7"/>
  <c r="I168" i="7" s="1"/>
  <c r="I34" i="7" s="1"/>
  <c r="J186" i="7"/>
  <c r="J185" i="7" s="1"/>
  <c r="L113" i="7"/>
  <c r="I304" i="7"/>
  <c r="I303" i="7" s="1"/>
  <c r="L216" i="7"/>
  <c r="J304" i="7"/>
  <c r="K93" i="6"/>
  <c r="I239" i="6"/>
  <c r="I271" i="6"/>
  <c r="J186" i="6"/>
  <c r="L239" i="6"/>
  <c r="J271" i="6"/>
  <c r="J238" i="6" s="1"/>
  <c r="L304" i="6"/>
  <c r="L303" i="6" s="1"/>
  <c r="K185" i="6"/>
  <c r="K184" i="6" s="1"/>
  <c r="I216" i="6"/>
  <c r="I185" i="6" s="1"/>
  <c r="K271" i="6"/>
  <c r="K239" i="6"/>
  <c r="K238" i="6" s="1"/>
  <c r="I113" i="6"/>
  <c r="J139" i="6"/>
  <c r="K159" i="6"/>
  <c r="K158" i="6" s="1"/>
  <c r="K168" i="6"/>
  <c r="L185" i="6"/>
  <c r="J216" i="6"/>
  <c r="L271" i="6"/>
  <c r="J113" i="6"/>
  <c r="K139" i="6"/>
  <c r="L159" i="6"/>
  <c r="L158" i="6" s="1"/>
  <c r="L168" i="6"/>
  <c r="K216" i="6"/>
  <c r="J104" i="6"/>
  <c r="K113" i="6"/>
  <c r="L139" i="6"/>
  <c r="L216" i="6"/>
  <c r="I35" i="6"/>
  <c r="L113" i="6"/>
  <c r="I139" i="6"/>
  <c r="J35" i="6"/>
  <c r="J34" i="6" s="1"/>
  <c r="I65" i="6"/>
  <c r="I93" i="6"/>
  <c r="I336" i="6"/>
  <c r="I303" i="6" s="1"/>
  <c r="L35" i="6"/>
  <c r="K65" i="6"/>
  <c r="K34" i="6" s="1"/>
  <c r="K368" i="6" s="1"/>
  <c r="J93" i="6"/>
  <c r="I173" i="6"/>
  <c r="I168" i="6" s="1"/>
  <c r="I186" i="5"/>
  <c r="I185" i="5" s="1"/>
  <c r="I216" i="5"/>
  <c r="J239" i="5"/>
  <c r="L304" i="5"/>
  <c r="K336" i="5"/>
  <c r="K303" i="5" s="1"/>
  <c r="I336" i="5"/>
  <c r="J113" i="5"/>
  <c r="J185" i="5"/>
  <c r="K239" i="5"/>
  <c r="K238" i="5" s="1"/>
  <c r="I271" i="5"/>
  <c r="I238" i="5" s="1"/>
  <c r="L35" i="5"/>
  <c r="L34" i="5" s="1"/>
  <c r="L239" i="5"/>
  <c r="L238" i="5" s="1"/>
  <c r="J271" i="5"/>
  <c r="K35" i="5"/>
  <c r="K34" i="5" s="1"/>
  <c r="I93" i="5"/>
  <c r="K186" i="5"/>
  <c r="K185" i="5" s="1"/>
  <c r="I304" i="5"/>
  <c r="I303" i="5" s="1"/>
  <c r="J303" i="5"/>
  <c r="I34" i="5"/>
  <c r="J35" i="5"/>
  <c r="J168" i="5"/>
  <c r="J65" i="5"/>
  <c r="K65" i="5"/>
  <c r="J139" i="5"/>
  <c r="J159" i="5"/>
  <c r="J158" i="5" s="1"/>
  <c r="I168" i="5"/>
  <c r="L336" i="5"/>
  <c r="I159" i="5"/>
  <c r="I158" i="5" s="1"/>
  <c r="L168" i="9"/>
  <c r="K185" i="9"/>
  <c r="J113" i="9"/>
  <c r="I216" i="9"/>
  <c r="K113" i="9"/>
  <c r="L139" i="9"/>
  <c r="J216" i="9"/>
  <c r="L35" i="9"/>
  <c r="J65" i="9"/>
  <c r="L113" i="9"/>
  <c r="K216" i="9"/>
  <c r="K65" i="9"/>
  <c r="K34" i="9" s="1"/>
  <c r="I93" i="9"/>
  <c r="I34" i="9" s="1"/>
  <c r="L216" i="9"/>
  <c r="L185" i="9" s="1"/>
  <c r="L65" i="9"/>
  <c r="J93" i="9"/>
  <c r="K139" i="9"/>
  <c r="I173" i="9"/>
  <c r="I271" i="9"/>
  <c r="I304" i="9"/>
  <c r="I303" i="9" s="1"/>
  <c r="K93" i="9"/>
  <c r="J173" i="9"/>
  <c r="J168" i="9" s="1"/>
  <c r="J271" i="9"/>
  <c r="J238" i="9" s="1"/>
  <c r="J304" i="9"/>
  <c r="J303" i="9" s="1"/>
  <c r="L93" i="9"/>
  <c r="K173" i="9"/>
  <c r="K168" i="9" s="1"/>
  <c r="K271" i="9"/>
  <c r="K238" i="9" s="1"/>
  <c r="K304" i="9"/>
  <c r="K303" i="9" s="1"/>
  <c r="I336" i="9"/>
  <c r="J185" i="9"/>
  <c r="L173" i="9"/>
  <c r="L271" i="9"/>
  <c r="L238" i="9" s="1"/>
  <c r="L304" i="9"/>
  <c r="L303" i="9" s="1"/>
  <c r="J336" i="9"/>
  <c r="I168" i="9"/>
  <c r="I185" i="9"/>
  <c r="I238" i="9"/>
  <c r="I186" i="32"/>
  <c r="K239" i="32"/>
  <c r="L173" i="32"/>
  <c r="I113" i="32"/>
  <c r="I139" i="32"/>
  <c r="I159" i="32"/>
  <c r="I158" i="32" s="1"/>
  <c r="I168" i="32"/>
  <c r="K185" i="32"/>
  <c r="I216" i="32"/>
  <c r="J113" i="32"/>
  <c r="J139" i="32"/>
  <c r="J159" i="32"/>
  <c r="J158" i="32" s="1"/>
  <c r="J168" i="32"/>
  <c r="L186" i="32"/>
  <c r="J216" i="32"/>
  <c r="I271" i="32"/>
  <c r="I238" i="32" s="1"/>
  <c r="I304" i="32"/>
  <c r="J34" i="32"/>
  <c r="J303" i="32"/>
  <c r="K34" i="32"/>
  <c r="L113" i="32"/>
  <c r="L139" i="32"/>
  <c r="L159" i="32"/>
  <c r="L158" i="32" s="1"/>
  <c r="L168" i="32"/>
  <c r="J186" i="32"/>
  <c r="L216" i="32"/>
  <c r="K271" i="32"/>
  <c r="K304" i="32"/>
  <c r="K303" i="32" s="1"/>
  <c r="I336" i="32"/>
  <c r="I65" i="32"/>
  <c r="I34" i="32" s="1"/>
  <c r="L104" i="32"/>
  <c r="L93" i="32" s="1"/>
  <c r="L34" i="32" s="1"/>
  <c r="L303" i="32"/>
  <c r="J336" i="32"/>
  <c r="I93" i="32"/>
  <c r="K65" i="32"/>
  <c r="J93" i="32"/>
  <c r="L336" i="32"/>
  <c r="K113" i="24"/>
  <c r="J239" i="24"/>
  <c r="J238" i="24" s="1"/>
  <c r="I35" i="24"/>
  <c r="L93" i="24"/>
  <c r="K139" i="24"/>
  <c r="K34" i="24" s="1"/>
  <c r="I186" i="24"/>
  <c r="I185" i="24" s="1"/>
  <c r="K271" i="24"/>
  <c r="K238" i="24" s="1"/>
  <c r="K304" i="24"/>
  <c r="K303" i="24" s="1"/>
  <c r="L239" i="24"/>
  <c r="L271" i="24"/>
  <c r="L35" i="24"/>
  <c r="L66" i="24"/>
  <c r="L65" i="24" s="1"/>
  <c r="J173" i="24"/>
  <c r="J168" i="24" s="1"/>
  <c r="J34" i="24" s="1"/>
  <c r="J216" i="24"/>
  <c r="J185" i="24" s="1"/>
  <c r="I303" i="24"/>
  <c r="K173" i="24"/>
  <c r="K168" i="24" s="1"/>
  <c r="K216" i="24"/>
  <c r="L139" i="24"/>
  <c r="I173" i="24"/>
  <c r="I168" i="24" s="1"/>
  <c r="K185" i="24"/>
  <c r="I216" i="24"/>
  <c r="I336" i="24"/>
  <c r="I104" i="24"/>
  <c r="I93" i="24" s="1"/>
  <c r="I113" i="24"/>
  <c r="J336" i="24"/>
  <c r="J303" i="24" s="1"/>
  <c r="J113" i="24"/>
  <c r="L173" i="24"/>
  <c r="L168" i="24" s="1"/>
  <c r="L216" i="24"/>
  <c r="L185" i="24" s="1"/>
  <c r="L336" i="24"/>
  <c r="L303" i="24" s="1"/>
  <c r="L168" i="10"/>
  <c r="I239" i="10"/>
  <c r="I238" i="10" s="1"/>
  <c r="I336" i="10"/>
  <c r="K93" i="10"/>
  <c r="I66" i="10"/>
  <c r="I65" i="10" s="1"/>
  <c r="I113" i="10"/>
  <c r="I185" i="10"/>
  <c r="I34" i="10"/>
  <c r="K66" i="10"/>
  <c r="K65" i="10" s="1"/>
  <c r="K34" i="10" s="1"/>
  <c r="K368" i="10" s="1"/>
  <c r="K104" i="10"/>
  <c r="K113" i="10"/>
  <c r="J159" i="10"/>
  <c r="J158" i="10" s="1"/>
  <c r="J216" i="10"/>
  <c r="J35" i="10"/>
  <c r="J34" i="10" s="1"/>
  <c r="L66" i="10"/>
  <c r="L65" i="10" s="1"/>
  <c r="J93" i="10"/>
  <c r="L104" i="10"/>
  <c r="L93" i="10" s="1"/>
  <c r="L113" i="10"/>
  <c r="K186" i="10"/>
  <c r="K185" i="10" s="1"/>
  <c r="K184" i="10" s="1"/>
  <c r="J271" i="10"/>
  <c r="J238" i="10" s="1"/>
  <c r="J168" i="10"/>
  <c r="L186" i="10"/>
  <c r="L185" i="10" s="1"/>
  <c r="L184" i="10" s="1"/>
  <c r="I304" i="10"/>
  <c r="J65" i="10"/>
  <c r="J113" i="10"/>
  <c r="J186" i="10"/>
  <c r="J185" i="10" s="1"/>
  <c r="K304" i="10"/>
  <c r="K303" i="10" s="1"/>
  <c r="J139" i="10"/>
  <c r="J304" i="10"/>
  <c r="J303" i="10" s="1"/>
  <c r="K159" i="2"/>
  <c r="K158" i="2" s="1"/>
  <c r="K34" i="2" s="1"/>
  <c r="K368" i="2" s="1"/>
  <c r="J186" i="2"/>
  <c r="I34" i="2"/>
  <c r="I239" i="2"/>
  <c r="I238" i="2" s="1"/>
  <c r="J113" i="2"/>
  <c r="K113" i="2"/>
  <c r="L168" i="2"/>
  <c r="L239" i="2"/>
  <c r="L238" i="2" s="1"/>
  <c r="L35" i="2"/>
  <c r="J173" i="2"/>
  <c r="J168" i="2" s="1"/>
  <c r="I186" i="2"/>
  <c r="I185" i="2" s="1"/>
  <c r="K173" i="2"/>
  <c r="K168" i="2" s="1"/>
  <c r="J271" i="2"/>
  <c r="J238" i="2" s="1"/>
  <c r="J93" i="2"/>
  <c r="L186" i="2"/>
  <c r="L185" i="2" s="1"/>
  <c r="L184" i="2" s="1"/>
  <c r="J216" i="2"/>
  <c r="K271" i="2"/>
  <c r="K238" i="2" s="1"/>
  <c r="K184" i="2" s="1"/>
  <c r="I271" i="2"/>
  <c r="I304" i="2"/>
  <c r="I336" i="2"/>
  <c r="J35" i="2"/>
  <c r="J65" i="2"/>
  <c r="I65" i="2"/>
  <c r="K93" i="2"/>
  <c r="J304" i="2"/>
  <c r="J303" i="2" s="1"/>
  <c r="K304" i="2"/>
  <c r="K303" i="2" s="1"/>
  <c r="K139" i="11"/>
  <c r="L93" i="11"/>
  <c r="J173" i="11"/>
  <c r="J271" i="11"/>
  <c r="I35" i="11"/>
  <c r="K173" i="11"/>
  <c r="K168" i="11" s="1"/>
  <c r="K271" i="11"/>
  <c r="J35" i="11"/>
  <c r="L173" i="11"/>
  <c r="L271" i="11"/>
  <c r="I304" i="11"/>
  <c r="I303" i="11" s="1"/>
  <c r="K35" i="11"/>
  <c r="I159" i="11"/>
  <c r="I158" i="11" s="1"/>
  <c r="I168" i="11"/>
  <c r="I239" i="11"/>
  <c r="I238" i="11" s="1"/>
  <c r="J304" i="11"/>
  <c r="J159" i="11"/>
  <c r="J158" i="11" s="1"/>
  <c r="J168" i="11"/>
  <c r="J185" i="11"/>
  <c r="J239" i="11"/>
  <c r="J238" i="11" s="1"/>
  <c r="K304" i="11"/>
  <c r="K303" i="11" s="1"/>
  <c r="I65" i="11"/>
  <c r="I113" i="11"/>
  <c r="I139" i="11"/>
  <c r="K159" i="11"/>
  <c r="K158" i="11" s="1"/>
  <c r="K185" i="11"/>
  <c r="K239" i="11"/>
  <c r="K238" i="11" s="1"/>
  <c r="L304" i="11"/>
  <c r="L303" i="11" s="1"/>
  <c r="J65" i="11"/>
  <c r="J113" i="11"/>
  <c r="J139" i="11"/>
  <c r="L159" i="11"/>
  <c r="L158" i="11" s="1"/>
  <c r="L168" i="11"/>
  <c r="L185" i="11"/>
  <c r="L239" i="11"/>
  <c r="I336" i="11"/>
  <c r="K65" i="11"/>
  <c r="K113" i="11"/>
  <c r="L139" i="11"/>
  <c r="L34" i="11" s="1"/>
  <c r="I216" i="11"/>
  <c r="I185" i="11" s="1"/>
  <c r="I184" i="11" s="1"/>
  <c r="J336" i="11"/>
  <c r="I113" i="15"/>
  <c r="K93" i="15"/>
  <c r="K238" i="15"/>
  <c r="J93" i="15"/>
  <c r="K336" i="15"/>
  <c r="K303" i="15" s="1"/>
  <c r="L113" i="15"/>
  <c r="L304" i="15"/>
  <c r="L303" i="15" s="1"/>
  <c r="K66" i="15"/>
  <c r="K65" i="15" s="1"/>
  <c r="K139" i="15"/>
  <c r="J173" i="15"/>
  <c r="J168" i="15" s="1"/>
  <c r="I186" i="15"/>
  <c r="I185" i="15" s="1"/>
  <c r="I184" i="15" s="1"/>
  <c r="K34" i="15"/>
  <c r="I34" i="15"/>
  <c r="L139" i="15"/>
  <c r="J186" i="15"/>
  <c r="J185" i="15" s="1"/>
  <c r="L65" i="15"/>
  <c r="I139" i="15"/>
  <c r="K186" i="15"/>
  <c r="K185" i="15" s="1"/>
  <c r="J216" i="15"/>
  <c r="L239" i="15"/>
  <c r="L238" i="15" s="1"/>
  <c r="L159" i="15"/>
  <c r="L158" i="15" s="1"/>
  <c r="L34" i="15" s="1"/>
  <c r="L368" i="15" s="1"/>
  <c r="L185" i="15"/>
  <c r="L184" i="15" s="1"/>
  <c r="I239" i="15"/>
  <c r="I238" i="15" s="1"/>
  <c r="K271" i="15"/>
  <c r="J113" i="15"/>
  <c r="J34" i="15" s="1"/>
  <c r="J304" i="15"/>
  <c r="J303" i="15" s="1"/>
  <c r="I185" i="25"/>
  <c r="L65" i="25"/>
  <c r="J139" i="25"/>
  <c r="K34" i="25"/>
  <c r="J113" i="25"/>
  <c r="L173" i="25"/>
  <c r="L168" i="25" s="1"/>
  <c r="L304" i="25"/>
  <c r="L303" i="25" s="1"/>
  <c r="L35" i="25"/>
  <c r="K113" i="25"/>
  <c r="L139" i="25"/>
  <c r="J159" i="25"/>
  <c r="J158" i="25" s="1"/>
  <c r="J185" i="25"/>
  <c r="J239" i="25"/>
  <c r="K104" i="25"/>
  <c r="I139" i="25"/>
  <c r="I34" i="25" s="1"/>
  <c r="J168" i="25"/>
  <c r="K186" i="25"/>
  <c r="K185" i="25" s="1"/>
  <c r="L159" i="25"/>
  <c r="L158" i="25" s="1"/>
  <c r="J216" i="25"/>
  <c r="I239" i="25"/>
  <c r="I93" i="25"/>
  <c r="I159" i="25"/>
  <c r="I158" i="25" s="1"/>
  <c r="J93" i="25"/>
  <c r="J34" i="25" s="1"/>
  <c r="I168" i="25"/>
  <c r="L216" i="25"/>
  <c r="L185" i="25" s="1"/>
  <c r="L184" i="25" s="1"/>
  <c r="K271" i="25"/>
  <c r="K238" i="25" s="1"/>
  <c r="I336" i="25"/>
  <c r="I303" i="25" s="1"/>
  <c r="K93" i="25"/>
  <c r="L239" i="25"/>
  <c r="L238" i="25" s="1"/>
  <c r="I271" i="25"/>
  <c r="K336" i="25"/>
  <c r="K303" i="25" s="1"/>
  <c r="J336" i="25"/>
  <c r="J303" i="25" s="1"/>
  <c r="L93" i="25"/>
  <c r="J271" i="25"/>
  <c r="I93" i="3"/>
  <c r="J185" i="3"/>
  <c r="L216" i="3"/>
  <c r="K239" i="3"/>
  <c r="K238" i="3" s="1"/>
  <c r="I271" i="3"/>
  <c r="K304" i="3"/>
  <c r="K303" i="3" s="1"/>
  <c r="I336" i="3"/>
  <c r="I303" i="3" s="1"/>
  <c r="K34" i="3"/>
  <c r="I168" i="3"/>
  <c r="I35" i="3"/>
  <c r="I65" i="3"/>
  <c r="L93" i="3"/>
  <c r="J139" i="3"/>
  <c r="L271" i="3"/>
  <c r="K336" i="3"/>
  <c r="J303" i="3"/>
  <c r="L139" i="3"/>
  <c r="K168" i="3"/>
  <c r="L304" i="3"/>
  <c r="L336" i="3"/>
  <c r="I139" i="3"/>
  <c r="I186" i="3"/>
  <c r="I185" i="3" s="1"/>
  <c r="L35" i="3"/>
  <c r="L65" i="3"/>
  <c r="J173" i="3"/>
  <c r="J168" i="3" s="1"/>
  <c r="J34" i="3" s="1"/>
  <c r="K139" i="3"/>
  <c r="I173" i="3"/>
  <c r="J239" i="3"/>
  <c r="J238" i="3" s="1"/>
  <c r="K113" i="3"/>
  <c r="L238" i="3"/>
  <c r="I113" i="3"/>
  <c r="K184" i="3"/>
  <c r="L185" i="3"/>
  <c r="J216" i="3"/>
  <c r="I239" i="3"/>
  <c r="K93" i="3"/>
  <c r="J113" i="3"/>
  <c r="K271" i="3"/>
  <c r="I113" i="4"/>
  <c r="I139" i="4"/>
  <c r="J186" i="4"/>
  <c r="J185" i="4" s="1"/>
  <c r="J113" i="4"/>
  <c r="J139" i="4"/>
  <c r="I168" i="4"/>
  <c r="I185" i="4"/>
  <c r="J104" i="4"/>
  <c r="J93" i="4" s="1"/>
  <c r="K113" i="4"/>
  <c r="L139" i="4"/>
  <c r="K168" i="4"/>
  <c r="L113" i="4"/>
  <c r="K159" i="4"/>
  <c r="K158" i="4" s="1"/>
  <c r="I239" i="4"/>
  <c r="I173" i="4"/>
  <c r="J239" i="4"/>
  <c r="J238" i="4" s="1"/>
  <c r="I304" i="4"/>
  <c r="I303" i="4" s="1"/>
  <c r="I93" i="4"/>
  <c r="K139" i="4"/>
  <c r="J173" i="4"/>
  <c r="J168" i="4" s="1"/>
  <c r="K186" i="4"/>
  <c r="K185" i="4" s="1"/>
  <c r="L239" i="4"/>
  <c r="J304" i="4"/>
  <c r="I271" i="4"/>
  <c r="K304" i="4"/>
  <c r="K336" i="4"/>
  <c r="K93" i="4"/>
  <c r="K34" i="4" s="1"/>
  <c r="L304" i="4"/>
  <c r="L303" i="4" s="1"/>
  <c r="L271" i="4"/>
  <c r="I35" i="4"/>
  <c r="K65" i="4"/>
  <c r="L93" i="4"/>
  <c r="L34" i="4" s="1"/>
  <c r="I216" i="4"/>
  <c r="K239" i="4"/>
  <c r="K271" i="4"/>
  <c r="J336" i="4"/>
  <c r="I35" i="8"/>
  <c r="L186" i="8"/>
  <c r="I66" i="8"/>
  <c r="I65" i="8" s="1"/>
  <c r="L113" i="8"/>
  <c r="I139" i="8"/>
  <c r="I186" i="8"/>
  <c r="I185" i="8" s="1"/>
  <c r="I184" i="8" s="1"/>
  <c r="J238" i="8"/>
  <c r="L35" i="8"/>
  <c r="I93" i="8"/>
  <c r="J173" i="8"/>
  <c r="K239" i="8"/>
  <c r="K238" i="8" s="1"/>
  <c r="K65" i="8"/>
  <c r="J93" i="8"/>
  <c r="J34" i="8" s="1"/>
  <c r="K173" i="8"/>
  <c r="K168" i="8" s="1"/>
  <c r="L239" i="8"/>
  <c r="L238" i="8" s="1"/>
  <c r="L65" i="8"/>
  <c r="K93" i="8"/>
  <c r="K34" i="8" s="1"/>
  <c r="L173" i="8"/>
  <c r="I239" i="8"/>
  <c r="I238" i="8" s="1"/>
  <c r="L93" i="8"/>
  <c r="I173" i="8"/>
  <c r="I168" i="8" s="1"/>
  <c r="I271" i="8"/>
  <c r="I304" i="8"/>
  <c r="I303" i="8" s="1"/>
  <c r="I336" i="8"/>
  <c r="K185" i="8"/>
  <c r="J216" i="8"/>
  <c r="J185" i="8" s="1"/>
  <c r="J184" i="8" s="1"/>
  <c r="J271" i="8"/>
  <c r="J304" i="8"/>
  <c r="J303" i="8" s="1"/>
  <c r="J168" i="8"/>
  <c r="K304" i="8"/>
  <c r="K303" i="8" s="1"/>
  <c r="L168" i="8"/>
  <c r="J159" i="8"/>
  <c r="J158" i="8" s="1"/>
  <c r="L216" i="8"/>
  <c r="L271" i="8"/>
  <c r="L304" i="8"/>
  <c r="L303" i="8" s="1"/>
  <c r="J66" i="13"/>
  <c r="J65" i="13" s="1"/>
  <c r="J34" i="13" s="1"/>
  <c r="J303" i="13"/>
  <c r="K173" i="13"/>
  <c r="K168" i="13" s="1"/>
  <c r="K271" i="13"/>
  <c r="K303" i="13"/>
  <c r="L173" i="13"/>
  <c r="L271" i="13"/>
  <c r="L304" i="13"/>
  <c r="L303" i="13" s="1"/>
  <c r="I113" i="13"/>
  <c r="I139" i="13"/>
  <c r="I159" i="13"/>
  <c r="I158" i="13" s="1"/>
  <c r="I168" i="13"/>
  <c r="I239" i="13"/>
  <c r="I238" i="13" s="1"/>
  <c r="J113" i="13"/>
  <c r="J139" i="13"/>
  <c r="J159" i="13"/>
  <c r="J158" i="13" s="1"/>
  <c r="J168" i="13"/>
  <c r="J185" i="13"/>
  <c r="J239" i="13"/>
  <c r="J238" i="13" s="1"/>
  <c r="K113" i="13"/>
  <c r="K34" i="13" s="1"/>
  <c r="K139" i="13"/>
  <c r="K159" i="13"/>
  <c r="K158" i="13" s="1"/>
  <c r="K185" i="13"/>
  <c r="K239" i="13"/>
  <c r="K238" i="13" s="1"/>
  <c r="I336" i="13"/>
  <c r="I303" i="13" s="1"/>
  <c r="L113" i="13"/>
  <c r="L34" i="13" s="1"/>
  <c r="L139" i="13"/>
  <c r="L159" i="13"/>
  <c r="L158" i="13" s="1"/>
  <c r="L168" i="13"/>
  <c r="L185" i="13"/>
  <c r="L239" i="13"/>
  <c r="J336" i="13"/>
  <c r="I93" i="13"/>
  <c r="I216" i="13"/>
  <c r="I185" i="13" s="1"/>
  <c r="I184" i="13" s="1"/>
  <c r="K336" i="13"/>
  <c r="I35" i="13"/>
  <c r="I65" i="13"/>
  <c r="J93" i="13"/>
  <c r="J216" i="13"/>
  <c r="L336" i="13"/>
  <c r="J113" i="1"/>
  <c r="K336" i="1"/>
  <c r="K303" i="1" s="1"/>
  <c r="I66" i="1"/>
  <c r="I65" i="1" s="1"/>
  <c r="I34" i="1" s="1"/>
  <c r="I93" i="1"/>
  <c r="J104" i="1"/>
  <c r="J93" i="1" s="1"/>
  <c r="K113" i="1"/>
  <c r="K168" i="1"/>
  <c r="K185" i="1"/>
  <c r="K216" i="1"/>
  <c r="L304" i="1"/>
  <c r="L336" i="1"/>
  <c r="J185" i="1"/>
  <c r="J184" i="1" s="1"/>
  <c r="L113" i="1"/>
  <c r="L168" i="1"/>
  <c r="L186" i="1"/>
  <c r="L185" i="1" s="1"/>
  <c r="K271" i="1"/>
  <c r="K238" i="1" s="1"/>
  <c r="J35" i="1"/>
  <c r="L239" i="1"/>
  <c r="L238" i="1" s="1"/>
  <c r="L271" i="1"/>
  <c r="K35" i="1"/>
  <c r="K65" i="1"/>
  <c r="K93" i="1"/>
  <c r="I139" i="1"/>
  <c r="J139" i="1"/>
  <c r="L139" i="1"/>
  <c r="L34" i="1" s="1"/>
  <c r="J173" i="1"/>
  <c r="J168" i="1" s="1"/>
  <c r="I239" i="1"/>
  <c r="I238" i="1" s="1"/>
  <c r="I184" i="1" s="1"/>
  <c r="I113" i="1"/>
  <c r="J159" i="1"/>
  <c r="J158" i="1" s="1"/>
  <c r="K173" i="1"/>
  <c r="J239" i="1"/>
  <c r="J238" i="1" s="1"/>
  <c r="I304" i="1"/>
  <c r="I303" i="1" s="1"/>
  <c r="I336" i="1"/>
  <c r="K336" i="31"/>
  <c r="L168" i="31"/>
  <c r="I238" i="31"/>
  <c r="L238" i="31"/>
  <c r="I304" i="31"/>
  <c r="I303" i="31" s="1"/>
  <c r="K303" i="31"/>
  <c r="J104" i="31"/>
  <c r="J93" i="31" s="1"/>
  <c r="J113" i="31"/>
  <c r="K139" i="31"/>
  <c r="J303" i="31"/>
  <c r="K93" i="31"/>
  <c r="K104" i="31"/>
  <c r="I139" i="31"/>
  <c r="L186" i="31"/>
  <c r="L185" i="31" s="1"/>
  <c r="J66" i="31"/>
  <c r="J65" i="31" s="1"/>
  <c r="I93" i="31"/>
  <c r="I113" i="31"/>
  <c r="L304" i="31"/>
  <c r="L303" i="31" s="1"/>
  <c r="K66" i="31"/>
  <c r="K65" i="31" s="1"/>
  <c r="K34" i="31" s="1"/>
  <c r="I159" i="31"/>
  <c r="I158" i="31" s="1"/>
  <c r="I168" i="31"/>
  <c r="J186" i="31"/>
  <c r="J185" i="31" s="1"/>
  <c r="I185" i="31"/>
  <c r="I184" i="31" s="1"/>
  <c r="J239" i="31"/>
  <c r="I35" i="31"/>
  <c r="I65" i="31"/>
  <c r="J139" i="31"/>
  <c r="K186" i="31"/>
  <c r="K185" i="31" s="1"/>
  <c r="K239" i="31"/>
  <c r="K238" i="31" s="1"/>
  <c r="J271" i="31"/>
  <c r="L93" i="31"/>
  <c r="L113" i="31"/>
  <c r="L173" i="31"/>
  <c r="K271" i="31"/>
  <c r="J336" i="31"/>
  <c r="L35" i="31"/>
  <c r="L65" i="31"/>
  <c r="L27" i="16"/>
  <c r="N29" i="16"/>
  <c r="C46" i="22"/>
  <c r="C45" i="22"/>
  <c r="C44" i="22"/>
  <c r="C43" i="22"/>
  <c r="C42" i="22"/>
  <c r="D41" i="22"/>
  <c r="C41" i="22"/>
  <c r="C40" i="22"/>
  <c r="C39" i="22"/>
  <c r="C38" i="22"/>
  <c r="C37" i="22"/>
  <c r="H35" i="22"/>
  <c r="H24" i="22" s="1"/>
  <c r="H47" i="22" s="1"/>
  <c r="G35" i="22"/>
  <c r="F35" i="22"/>
  <c r="E35" i="22"/>
  <c r="D35" i="22"/>
  <c r="D34" i="22"/>
  <c r="C34" i="22"/>
  <c r="C33" i="22"/>
  <c r="C32" i="22"/>
  <c r="C31" i="22"/>
  <c r="C30" i="22"/>
  <c r="C29" i="22"/>
  <c r="C28" i="22"/>
  <c r="C27" i="22"/>
  <c r="C26" i="22"/>
  <c r="C25" i="22"/>
  <c r="F24" i="22"/>
  <c r="F47" i="22" s="1"/>
  <c r="E24" i="22"/>
  <c r="E47" i="22" s="1"/>
  <c r="C23" i="22"/>
  <c r="C22" i="22"/>
  <c r="C21" i="22"/>
  <c r="C20" i="22"/>
  <c r="G27" i="17"/>
  <c r="F27" i="17"/>
  <c r="E27" i="17"/>
  <c r="D27" i="17"/>
  <c r="H23" i="17"/>
  <c r="H22" i="17"/>
  <c r="I422" i="12" l="1"/>
  <c r="K369" i="12"/>
  <c r="L303" i="12"/>
  <c r="J185" i="12"/>
  <c r="L368" i="12"/>
  <c r="L552" i="12" s="1"/>
  <c r="J422" i="12"/>
  <c r="J368" i="12" s="1"/>
  <c r="J552" i="12" s="1"/>
  <c r="J34" i="12"/>
  <c r="I368" i="12"/>
  <c r="I552" i="12" s="1"/>
  <c r="K422" i="12"/>
  <c r="K368" i="12" s="1"/>
  <c r="K552" i="12" s="1"/>
  <c r="K34" i="12"/>
  <c r="K487" i="12"/>
  <c r="J238" i="12"/>
  <c r="I303" i="12"/>
  <c r="I184" i="12" s="1"/>
  <c r="K303" i="12"/>
  <c r="K184" i="12" s="1"/>
  <c r="L34" i="12"/>
  <c r="L185" i="12"/>
  <c r="I34" i="12"/>
  <c r="L238" i="12"/>
  <c r="J303" i="12"/>
  <c r="J184" i="33"/>
  <c r="L184" i="33"/>
  <c r="L34" i="33"/>
  <c r="L368" i="33" s="1"/>
  <c r="I184" i="33"/>
  <c r="I368" i="33" s="1"/>
  <c r="K34" i="33"/>
  <c r="K368" i="33" s="1"/>
  <c r="J34" i="33"/>
  <c r="J368" i="33" s="1"/>
  <c r="K34" i="18"/>
  <c r="K368" i="18" s="1"/>
  <c r="K184" i="18"/>
  <c r="L34" i="18"/>
  <c r="L303" i="18"/>
  <c r="L184" i="18" s="1"/>
  <c r="J34" i="18"/>
  <c r="J184" i="18"/>
  <c r="I34" i="18"/>
  <c r="I238" i="18"/>
  <c r="I184" i="18" s="1"/>
  <c r="I184" i="7"/>
  <c r="I368" i="7" s="1"/>
  <c r="L184" i="7"/>
  <c r="L368" i="7" s="1"/>
  <c r="J303" i="7"/>
  <c r="J184" i="7" s="1"/>
  <c r="J368" i="7" s="1"/>
  <c r="I34" i="6"/>
  <c r="L238" i="6"/>
  <c r="L184" i="6" s="1"/>
  <c r="J185" i="6"/>
  <c r="J184" i="6" s="1"/>
  <c r="J368" i="6" s="1"/>
  <c r="L34" i="6"/>
  <c r="I238" i="6"/>
  <c r="I184" i="6" s="1"/>
  <c r="J34" i="5"/>
  <c r="K184" i="5"/>
  <c r="K368" i="5"/>
  <c r="L303" i="5"/>
  <c r="L184" i="5" s="1"/>
  <c r="J238" i="5"/>
  <c r="J184" i="5" s="1"/>
  <c r="L368" i="5"/>
  <c r="I184" i="5"/>
  <c r="I368" i="5" s="1"/>
  <c r="J34" i="9"/>
  <c r="J368" i="9" s="1"/>
  <c r="L184" i="9"/>
  <c r="I184" i="9"/>
  <c r="I368" i="9" s="1"/>
  <c r="K184" i="9"/>
  <c r="K368" i="9" s="1"/>
  <c r="L34" i="9"/>
  <c r="L368" i="9" s="1"/>
  <c r="J184" i="9"/>
  <c r="I303" i="32"/>
  <c r="L185" i="32"/>
  <c r="L184" i="32" s="1"/>
  <c r="L368" i="32" s="1"/>
  <c r="J185" i="32"/>
  <c r="J184" i="32" s="1"/>
  <c r="J368" i="32" s="1"/>
  <c r="K238" i="32"/>
  <c r="K184" i="32" s="1"/>
  <c r="K368" i="32" s="1"/>
  <c r="I185" i="32"/>
  <c r="I184" i="32" s="1"/>
  <c r="I368" i="32" s="1"/>
  <c r="J184" i="24"/>
  <c r="J368" i="24" s="1"/>
  <c r="I184" i="24"/>
  <c r="K184" i="24"/>
  <c r="K368" i="24" s="1"/>
  <c r="L34" i="24"/>
  <c r="I34" i="24"/>
  <c r="I368" i="24" s="1"/>
  <c r="L238" i="24"/>
  <c r="L184" i="24" s="1"/>
  <c r="L34" i="10"/>
  <c r="L368" i="10" s="1"/>
  <c r="J184" i="10"/>
  <c r="J368" i="10"/>
  <c r="I303" i="10"/>
  <c r="I184" i="10" s="1"/>
  <c r="I368" i="10" s="1"/>
  <c r="I303" i="2"/>
  <c r="I184" i="2" s="1"/>
  <c r="I368" i="2" s="1"/>
  <c r="J185" i="2"/>
  <c r="J184" i="2" s="1"/>
  <c r="J34" i="2"/>
  <c r="J368" i="2" s="1"/>
  <c r="L34" i="2"/>
  <c r="L368" i="2" s="1"/>
  <c r="K34" i="11"/>
  <c r="J34" i="11"/>
  <c r="K184" i="11"/>
  <c r="J303" i="11"/>
  <c r="J184" i="11" s="1"/>
  <c r="I34" i="11"/>
  <c r="I368" i="11" s="1"/>
  <c r="L238" i="11"/>
  <c r="L184" i="11"/>
  <c r="L368" i="11" s="1"/>
  <c r="J368" i="15"/>
  <c r="K184" i="15"/>
  <c r="K368" i="15" s="1"/>
  <c r="J184" i="15"/>
  <c r="I368" i="15"/>
  <c r="K184" i="25"/>
  <c r="K368" i="25" s="1"/>
  <c r="J238" i="25"/>
  <c r="J184" i="25"/>
  <c r="J368" i="25" s="1"/>
  <c r="I238" i="25"/>
  <c r="L34" i="25"/>
  <c r="L368" i="25" s="1"/>
  <c r="I184" i="25"/>
  <c r="I368" i="25" s="1"/>
  <c r="I34" i="3"/>
  <c r="L303" i="3"/>
  <c r="L184" i="3" s="1"/>
  <c r="K368" i="3"/>
  <c r="J184" i="3"/>
  <c r="J368" i="3" s="1"/>
  <c r="I238" i="3"/>
  <c r="L34" i="3"/>
  <c r="I184" i="3"/>
  <c r="J34" i="4"/>
  <c r="I34" i="4"/>
  <c r="K303" i="4"/>
  <c r="K238" i="4"/>
  <c r="K184" i="4" s="1"/>
  <c r="K368" i="4" s="1"/>
  <c r="I238" i="4"/>
  <c r="I184" i="4" s="1"/>
  <c r="J303" i="4"/>
  <c r="J184" i="4" s="1"/>
  <c r="L238" i="4"/>
  <c r="L184" i="4" s="1"/>
  <c r="L368" i="4" s="1"/>
  <c r="J368" i="8"/>
  <c r="L34" i="8"/>
  <c r="K184" i="8"/>
  <c r="K368" i="8" s="1"/>
  <c r="L185" i="8"/>
  <c r="L184" i="8" s="1"/>
  <c r="I34" i="8"/>
  <c r="I368" i="8" s="1"/>
  <c r="J184" i="13"/>
  <c r="J368" i="13" s="1"/>
  <c r="I34" i="13"/>
  <c r="I368" i="13" s="1"/>
  <c r="K184" i="13"/>
  <c r="K368" i="13" s="1"/>
  <c r="L238" i="13"/>
  <c r="L184" i="13" s="1"/>
  <c r="L368" i="13" s="1"/>
  <c r="I368" i="1"/>
  <c r="K184" i="1"/>
  <c r="J34" i="1"/>
  <c r="J368" i="1" s="1"/>
  <c r="K34" i="1"/>
  <c r="K368" i="1" s="1"/>
  <c r="L303" i="1"/>
  <c r="L184" i="1" s="1"/>
  <c r="L368" i="1" s="1"/>
  <c r="J34" i="31"/>
  <c r="J368" i="31" s="1"/>
  <c r="K184" i="31"/>
  <c r="K368" i="31" s="1"/>
  <c r="I34" i="31"/>
  <c r="I368" i="31" s="1"/>
  <c r="L34" i="31"/>
  <c r="L368" i="31" s="1"/>
  <c r="J238" i="31"/>
  <c r="L184" i="31"/>
  <c r="J184" i="31"/>
  <c r="C35" i="22"/>
  <c r="G24" i="22"/>
  <c r="G47" i="22" s="1"/>
  <c r="D24" i="22"/>
  <c r="C24" i="22" s="1"/>
  <c r="H27" i="17"/>
  <c r="J184" i="12" l="1"/>
  <c r="L184" i="12"/>
  <c r="I368" i="18"/>
  <c r="J368" i="18"/>
  <c r="L368" i="18"/>
  <c r="L368" i="6"/>
  <c r="I368" i="6"/>
  <c r="J368" i="5"/>
  <c r="L368" i="24"/>
  <c r="J368" i="11"/>
  <c r="K368" i="11"/>
  <c r="L368" i="3"/>
  <c r="I368" i="3"/>
  <c r="I368" i="4"/>
  <c r="J368" i="4"/>
  <c r="L368" i="8"/>
  <c r="D47" i="22"/>
  <c r="C47" i="22" s="1"/>
</calcChain>
</file>

<file path=xl/sharedStrings.xml><?xml version="1.0" encoding="utf-8"?>
<sst xmlns="http://schemas.openxmlformats.org/spreadsheetml/2006/main" count="8834" uniqueCount="512">
  <si>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</si>
  <si>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</si>
  <si>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</si>
  <si>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</si>
  <si>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</si>
  <si>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Priekulės Ievos Simonaitytės gimnazija, 191791956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</si>
  <si>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</si>
  <si>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</si>
  <si>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</si>
  <si>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</si>
  <si>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</si>
  <si>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</si>
  <si>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</si>
  <si>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</si>
  <si>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</si>
  <si>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</si>
  <si>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</si>
  <si>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191791956</t>
  </si>
  <si>
    <t>1.1.1.11. Bendrųjų ugdymo planų, ikimokyklinio ir priešmokyklinio ugdymo programos įgyvendinimas bei tinkamos ugdymo aplinkos užtikrinimas Priekulės I. Simonaitytės gimnazijoje</t>
  </si>
  <si>
    <t>Programos</t>
  </si>
  <si>
    <t>1</t>
  </si>
  <si>
    <t>Finansavimo šaltinio</t>
  </si>
  <si>
    <t>VBD</t>
  </si>
  <si>
    <t>Valstybės funkcijos</t>
  </si>
  <si>
    <t>09</t>
  </si>
  <si>
    <t>02</t>
  </si>
  <si>
    <t>01</t>
  </si>
  <si>
    <t>Valstybės biudžeto specialioji tikslinė dotacija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</si>
  <si>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</si>
  <si>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</si>
  <si>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</si>
  <si>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</si>
  <si>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</si>
  <si>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</si>
  <si>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</si>
  <si>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</si>
  <si>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</si>
  <si>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</si>
  <si>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</si>
  <si>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</si>
  <si>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</si>
  <si>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</si>
  <si>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</si>
  <si>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</si>
  <si>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</si>
  <si>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</si>
  <si>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</si>
  <si>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</si>
  <si>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</si>
  <si>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</si>
  <si>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</si>
  <si>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</si>
  <si>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</si>
  <si>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</si>
  <si>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</si>
  <si>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</si>
  <si>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</si>
  <si>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</si>
  <si>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</si>
  <si>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</si>
  <si>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</si>
  <si>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</si>
  <si>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</si>
  <si>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</si>
  <si>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</si>
  <si>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</si>
  <si>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</si>
  <si>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</si>
  <si>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</si>
  <si>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</si>
  <si>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</si>
  <si>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</si>
  <si>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</si>
  <si>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</si>
  <si>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</si>
  <si>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</si>
  <si>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</si>
  <si>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</si>
  <si>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</si>
  <si>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</si>
  <si>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</si>
  <si>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</si>
  <si>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</si>
  <si>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</si>
  <si>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</si>
  <si>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</si>
  <si>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</si>
  <si>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</si>
  <si>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</si>
  <si>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</si>
  <si>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</si>
  <si>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</si>
  <si>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</si>
  <si>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</si>
  <si>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</si>
  <si>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</si>
  <si>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</si>
  <si>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</si>
  <si>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</si>
  <si>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</si>
  <si>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</si>
  <si>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</si>
  <si>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</si>
  <si>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</si>
  <si>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</si>
  <si>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</si>
  <si>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</si>
  <si>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</si>
  <si>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</si>
  <si>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</si>
  <si>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</si>
  <si>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</si>
  <si>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</si>
  <si>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</si>
  <si>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</si>
  <si>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</si>
  <si>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</si>
  <si>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</si>
  <si>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</si>
  <si>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</si>
  <si>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</si>
  <si>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</si>
  <si>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</si>
  <si>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</si>
  <si>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</si>
  <si>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</si>
  <si>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</si>
  <si>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</si>
  <si>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</si>
  <si>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</si>
  <si>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</si>
  <si>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</si>
  <si>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</si>
  <si>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</si>
  <si>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</si>
  <si>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</si>
  <si>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</si>
  <si>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</si>
  <si>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</si>
  <si>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</si>
  <si>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</si>
  <si>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</si>
  <si>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</si>
  <si>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</si>
  <si>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</si>
  <si>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</si>
  <si>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</si>
  <si>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</si>
  <si>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</si>
  <si>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</si>
  <si>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</si>
  <si>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</si>
  <si>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</si>
  <si>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</si>
  <si>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</si>
  <si>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</si>
  <si>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</si>
  <si>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</si>
  <si>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</si>
  <si>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</si>
  <si>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</si>
  <si>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</si>
  <si>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</si>
  <si>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</si>
  <si>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</si>
  <si>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</si>
  <si>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</si>
  <si>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</si>
  <si>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</si>
  <si>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</si>
  <si>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</si>
  <si>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</si>
  <si>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</si>
  <si>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</si>
  <si>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</si>
  <si>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</si>
  <si>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</si>
  <si>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</si>
  <si>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</si>
  <si>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</si>
  <si>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</si>
  <si>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</si>
  <si>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</si>
  <si>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</si>
  <si>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</si>
  <si>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</si>
  <si>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</si>
  <si>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</si>
  <si>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</si>
  <si>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</si>
  <si>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</si>
  <si>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</si>
  <si>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</si>
  <si>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</si>
  <si>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</si>
  <si>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</si>
  <si>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</si>
  <si>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</si>
  <si>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</si>
  <si>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</si>
  <si>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</si>
  <si>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</si>
  <si>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</si>
  <si>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</si>
  <si>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</si>
  <si>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</si>
  <si>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</si>
  <si>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</si>
  <si>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</si>
  <si>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</si>
  <si>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</si>
  <si>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</si>
  <si>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</si>
  <si>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</si>
  <si>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</si>
  <si>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</si>
  <si>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</si>
  <si>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</si>
  <si>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</si>
  <si>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Antanas Alčauskis</t>
  </si>
  <si>
    <t xml:space="preserve">      (įstaigos vadovo ar jo įgalioto asmens pareigų  pavadinimas)</t>
  </si>
  <si>
    <t>(parašas)</t>
  </si>
  <si>
    <t>(vardas ir pavardė)</t>
  </si>
  <si>
    <t>ML</t>
  </si>
  <si>
    <t>Mokymo lėšos</t>
  </si>
  <si>
    <t>SB</t>
  </si>
  <si>
    <t>Savivaldybės biudžeto lėšos</t>
  </si>
  <si>
    <t xml:space="preserve"> </t>
  </si>
  <si>
    <t>1.4.4.28. Švietimo įstaigų patalpų remontas, mokyklinių autobusų remontas, buitinės, organizacinės technikos, mokymo priemonių įsigijimas</t>
  </si>
  <si>
    <t>Mokyklos, priskiriamos pagrindinės mokyklos tipui</t>
  </si>
  <si>
    <t>S</t>
  </si>
  <si>
    <t>Pajamos už paslaugas ir nuomą</t>
  </si>
  <si>
    <t>1.1.3.17. Pedagogų rengimo, perkvalifikavimo, jaunųjų pedagogų pritraukimo ir mokytojo prestižo didinimo dalinis finansavimas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</si>
  <si>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</si>
  <si>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</si>
  <si>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</si>
  <si>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</si>
  <si>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</si>
  <si>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 xml:space="preserve">P A T V I R T I N T A </t>
  </si>
  <si>
    <t>Klaipėdos rajono savivaldybės</t>
  </si>
  <si>
    <t>administracijos direktoriaus</t>
  </si>
  <si>
    <t>Priekulės Ievos Simonaitytės gimnazija</t>
  </si>
  <si>
    <t>2018 m. vasario 6 d.</t>
  </si>
  <si>
    <t>(Įstaigos pavadinimas)</t>
  </si>
  <si>
    <t>įsakymu Nr.(5.1.1) AV - 306</t>
  </si>
  <si>
    <t>(Registracijos kodas ir buveinės adresas)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</si>
  <si>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</si>
  <si>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</si>
  <si>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</si>
  <si>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</si>
  <si>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</si>
  <si>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</si>
  <si>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</si>
  <si>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</si>
  <si>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</si>
  <si>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</si>
  <si>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</si>
  <si>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</si>
  <si>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</si>
  <si>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</si>
  <si>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</si>
  <si>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</si>
  <si>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</si>
  <si>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</si>
  <si>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</si>
  <si>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</si>
  <si>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</si>
  <si>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</si>
  <si>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</si>
  <si>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</si>
  <si>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</si>
  <si>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Įstaigos vadovas 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</si>
  <si>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</si>
  <si>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</si>
  <si>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</si>
  <si>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</si>
  <si>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</si>
  <si>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</si>
  <si>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</si>
  <si>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</si>
  <si>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>(data)</t>
  </si>
  <si>
    <t>Priekulė</t>
  </si>
  <si>
    <t xml:space="preserve">                       (sudarymo vieta)</t>
  </si>
  <si>
    <t>(Eurais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</si>
  <si>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</si>
  <si>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</si>
  <si>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</si>
  <si>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</si>
  <si>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</si>
  <si>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</si>
  <si>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</si>
  <si>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</si>
  <si>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</si>
  <si>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</si>
  <si>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</si>
  <si>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</si>
  <si>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</si>
  <si>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</si>
  <si>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</si>
  <si>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</si>
  <si>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</si>
  <si>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</si>
  <si>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</si>
  <si>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</si>
  <si>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</si>
  <si>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</si>
  <si>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</si>
  <si>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Iš viso</t>
  </si>
  <si>
    <t>Atsargoms</t>
  </si>
  <si>
    <t>(Parašas) (Vardas ir pavardė)</t>
  </si>
  <si>
    <t>09.02.01.01.</t>
  </si>
  <si>
    <t>09.02.02.01.</t>
  </si>
  <si>
    <t>01.03.02.09.</t>
  </si>
  <si>
    <t>Centralizuotos biudžetinių įstaigų buhalterinės apskaitos skyriaus vedėja</t>
  </si>
  <si>
    <t>Rengėjas:  Vida Serapinienė, tel. Nr. 865947535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</si>
  <si>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</si>
  <si>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</si>
  <si>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</si>
  <si>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</si>
  <si>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</si>
  <si>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</si>
  <si>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</si>
  <si>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</si>
  <si>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</si>
  <si>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</si>
  <si>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</si>
  <si>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</si>
  <si>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</si>
  <si>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</si>
  <si>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</si>
  <si>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</si>
  <si>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</si>
  <si>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</si>
  <si>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</si>
  <si>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</si>
  <si>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</si>
  <si>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</si>
  <si>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</si>
  <si>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</si>
  <si>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</si>
  <si>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</si>
  <si>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</si>
  <si>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</si>
  <si>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</si>
  <si>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</si>
  <si>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</si>
  <si>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</si>
  <si>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</si>
  <si>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</si>
  <si>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</si>
  <si>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</si>
  <si>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</si>
  <si>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</si>
  <si>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</si>
  <si>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PAŽYMA DĖL SUKAUPTŲ FINANSAVIMO SUMŲ</t>
  </si>
  <si>
    <t>2022 Nr.______</t>
  </si>
  <si>
    <t>Sukaupta finansavimo pajamų suma ataskaitinio laikotarpio pabaigoje:</t>
  </si>
  <si>
    <t>Atidėjiniai</t>
  </si>
  <si>
    <t>Atostogų rezervas, iš jų:</t>
  </si>
  <si>
    <t>socialinio draudimo įmokos</t>
  </si>
  <si>
    <t>P A T V I R T I N T A</t>
  </si>
  <si>
    <t>2020 m. kovo 24 d.</t>
  </si>
  <si>
    <t>įsakymu Nr. (5.1.1 E) AV-659</t>
  </si>
  <si>
    <r>
      <t xml:space="preserve">  Metinė, </t>
    </r>
    <r>
      <rPr>
        <u/>
        <sz val="8"/>
        <rFont val="Arial"/>
        <family val="2"/>
      </rPr>
      <t>ketvirtinė</t>
    </r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</si>
  <si>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</si>
  <si>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</si>
  <si>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</si>
  <si>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</si>
  <si>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</si>
  <si>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</si>
  <si>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</si>
  <si>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</si>
  <si>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</si>
  <si>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</si>
  <si>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</si>
  <si>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</si>
  <si>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</si>
  <si>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</si>
  <si>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</si>
  <si>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</si>
  <si>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</si>
  <si>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</si>
  <si>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</si>
  <si>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</si>
  <si>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</si>
  <si>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</si>
  <si>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</si>
  <si>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</si>
  <si>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</si>
  <si>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</si>
  <si>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</si>
  <si>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</si>
  <si>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</si>
  <si>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</si>
  <si>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</si>
  <si>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</si>
  <si>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</si>
  <si>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</si>
  <si>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</si>
  <si>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</si>
  <si>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</si>
  <si>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</si>
  <si>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</si>
  <si>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2.7.3.1.1.1</t>
  </si>
  <si>
    <t>Iš viso:</t>
  </si>
  <si>
    <t xml:space="preserve">  (parašas)</t>
  </si>
  <si>
    <t xml:space="preserve">                                  (vardas ir pavardė)</t>
  </si>
  <si>
    <t>VBD(UK)</t>
  </si>
  <si>
    <t>Viktorija Kaprizkina</t>
  </si>
  <si>
    <t>Mokyklos, priskiriamos pradinės mokyklos tipui, kitos mokyklos, vykdančios priešmokyklinio ugdymo pr</t>
  </si>
  <si>
    <t>1.1.5.2. Švietimo įstaigoms autobusų pirkimas</t>
  </si>
  <si>
    <t>191791956, Klaipėdos g. 20, Priekulė, Klaipėdos r.</t>
  </si>
  <si>
    <r>
      <t xml:space="preserve">Metinė, </t>
    </r>
    <r>
      <rPr>
        <u/>
        <sz val="9"/>
        <rFont val="Arial"/>
        <family val="2"/>
      </rPr>
      <t>ketvirtinė</t>
    </r>
    <r>
      <rPr>
        <sz val="9"/>
        <rFont val="Arial"/>
        <family val="2"/>
        <charset val="186"/>
      </rPr>
      <t xml:space="preserve">, </t>
    </r>
    <r>
      <rPr>
        <sz val="9"/>
        <rFont val="Arial"/>
        <family val="2"/>
      </rPr>
      <t>mėnesinė</t>
    </r>
  </si>
  <si>
    <t xml:space="preserve">Centralizuotos biudžetinių įstaigų
buhalterinės apskaitos skyriaus vedėja </t>
  </si>
  <si>
    <t>(Eur., euro ct.)</t>
  </si>
  <si>
    <t>Klaipėdos r. Priekulės Ievos Simonaitytės gimnazija, 191791956</t>
  </si>
  <si>
    <t>Ilgalaikiam turtui įsigyti</t>
  </si>
  <si>
    <t>09.01.02.01.</t>
  </si>
  <si>
    <t>Direktorius</t>
  </si>
  <si>
    <t>2022 m. rugpjūčio 30 d. įsakymo Nr. 1K-301  redakcija)</t>
  </si>
  <si>
    <t>(Biudžeto išlaidų sąmatos vykdymo 2022 m. rugsėjo mėn. 30 d. metinės, ketvirtinės ataskaitos forma Nr. 2)</t>
  </si>
  <si>
    <t>2022 M. RUGSĖJO MĖN. 30 D.</t>
  </si>
  <si>
    <t>3 ketvirtis</t>
  </si>
  <si>
    <t>Dotaciija ukrainiečiams</t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</si>
  <si>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</si>
  <si>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subjektams</t>
    </r>
  </si>
  <si>
    <r>
      <t>Antikvarinių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</si>
  <si>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</si>
  <si>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r>
      <t>Prekių, skirtų parduoti arba perduoti</t>
    </r>
    <r>
      <rPr>
        <sz val="10"/>
        <color rgb="FF00B0F0"/>
        <rFont val="Times New Roman"/>
        <family val="1"/>
        <charset val="186"/>
      </rPr>
      <t>,</t>
    </r>
    <r>
      <rPr>
        <sz val="10"/>
        <color rgb="FF000000"/>
        <rFont val="Times New Roman"/>
        <family val="1"/>
        <charset val="186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</si>
  <si>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</si>
  <si>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 xml:space="preserve">   (finansinę apskaitą tvarkančio asmanes, centralizuotos apskaitos įstaigos vadovo arba jo įgalioto asmens pareigų pavadinimas)</t>
  </si>
  <si>
    <t>1.3.3.25. "Priekulės I. Simonaitytės gimnazijos sporto aikštyno atnaujinimas"</t>
  </si>
  <si>
    <t xml:space="preserve">  (finansinę apskaitą tvarkančio asmanes, centralizuotos apskaitos įstaigos vadovo arba jo įgalioto asmens pareigų pavadinimas)</t>
  </si>
  <si>
    <t xml:space="preserve"> PAŽYMA APIE PAJAMAS UŽ PASLAUGAS IR NUOMĄ  2022 M. RUGSĖJO  MĖN. 30 D. </t>
  </si>
  <si>
    <t>SAVIVALDYBĖS BIUDŽETINIŲ ĮSTAIGŲ  PAJAMŲ ĮMOKŲ ATASKAITA UŽ 2022 METŲ III KETVIRTĮ</t>
  </si>
  <si>
    <r>
      <rPr>
        <u/>
        <sz val="12"/>
        <rFont val="Times New Roman"/>
        <family val="1"/>
      </rPr>
      <t>2022.10.07</t>
    </r>
    <r>
      <rPr>
        <sz val="12"/>
        <rFont val="Times New Roman"/>
        <family val="1"/>
        <charset val="186"/>
      </rPr>
      <t xml:space="preserve"> Nr.________</t>
    </r>
  </si>
  <si>
    <r>
      <t xml:space="preserve">(metinė, </t>
    </r>
    <r>
      <rPr>
        <u/>
        <sz val="8"/>
        <color rgb="FF000000"/>
        <rFont val="Times New Roman"/>
        <family val="1"/>
      </rPr>
      <t>ketvirtinė</t>
    </r>
    <r>
      <rPr>
        <sz val="8"/>
        <color rgb="FF000000"/>
        <rFont val="Times New Roman"/>
        <family val="1"/>
        <charset val="186"/>
      </rPr>
      <t>)</t>
    </r>
  </si>
  <si>
    <r>
      <t xml:space="preserve">PAŽYMA PRIE MOKĖTINŲ SUMŲ 2022 M. </t>
    </r>
    <r>
      <rPr>
        <b/>
        <sz val="10"/>
        <rFont val="Arial"/>
        <family val="2"/>
      </rPr>
      <t>RUGSĖJO 30</t>
    </r>
    <r>
      <rPr>
        <b/>
        <sz val="10"/>
        <rFont val="Arial"/>
        <family val="2"/>
        <charset val="186"/>
      </rPr>
      <t xml:space="preserve"> D. ATASKAITOS 9 PRIEDO</t>
    </r>
  </si>
  <si>
    <t>2022 m. rugsėjo mėn. 30 d.</t>
  </si>
  <si>
    <r>
      <t>(metinė,</t>
    </r>
    <r>
      <rPr>
        <u/>
        <sz val="9"/>
        <color rgb="FF000000"/>
        <rFont val="Times New Roman"/>
        <family val="1"/>
      </rPr>
      <t xml:space="preserve"> ketvirtinė</t>
    </r>
    <r>
      <rPr>
        <sz val="9"/>
        <color indexed="8"/>
        <rFont val="Times New Roman"/>
        <family val="1"/>
        <charset val="186"/>
      </rPr>
      <t>)</t>
    </r>
  </si>
  <si>
    <t>2022.10.07 Nr.________________</t>
  </si>
  <si>
    <t xml:space="preserve">                          2022.10.07 Nr.________________</t>
  </si>
  <si>
    <t>Forma Nr. B-2   metinė, ketvirtinė                                                  patvirtinta Klaipėdos rajono savivaldybės administracijos direktoriaus  2020 m.  balandžio  1 d. įsakymu Nr AV-724</t>
  </si>
  <si>
    <t>Priekulės Ievos Simnaitytės gimnazija  skyrius 191791956</t>
  </si>
  <si>
    <t>(Įstaigos pavadinimas, kodas)</t>
  </si>
  <si>
    <t>IKIMOKYKLINIŲ, VISŲ TIPŲ BENDROJO UGDYMO MOKYKLŲ, KITŲ ŠVIETIMO ĮSTAIGŲ TINKLO, KONTINGENTO, ETATŲ  IR IŠLAIDŲ DARBO UŽMOKESČIUI  PLANO ĮVYKDYMO ATASKAITA 2022 M.  RUGSĖJO  MĖN. 30 D.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</si>
  <si>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</si>
  <si>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</si>
  <si>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</si>
  <si>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</si>
  <si>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</si>
  <si>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</si>
  <si>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</si>
  <si>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</si>
  <si>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</si>
  <si>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</si>
  <si>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</si>
  <si>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</si>
  <si>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</si>
  <si>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</si>
  <si>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09.</t>
  </si>
  <si>
    <t>02.</t>
  </si>
  <si>
    <t>01.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</si>
  <si>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</si>
  <si>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</si>
  <si>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</si>
  <si>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</si>
  <si>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</si>
  <si>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</si>
  <si>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</si>
  <si>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</si>
  <si>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</si>
  <si>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</si>
  <si>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</si>
  <si>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</si>
  <si>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</si>
  <si>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9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</si>
  <si>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9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</si>
  <si>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</si>
  <si>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</si>
  <si>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</si>
  <si>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</si>
  <si>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</si>
  <si>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</si>
  <si>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</si>
  <si>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</si>
  <si>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</si>
  <si>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</si>
  <si>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</si>
  <si>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</si>
  <si>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</si>
  <si>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9"/>
        <rFont val="Times New Roman"/>
        <family val="1"/>
        <charset val="186"/>
      </rPr>
      <t xml:space="preserve">x </t>
    </r>
    <r>
      <rPr>
        <sz val="9"/>
        <rFont val="Times New Roman"/>
        <family val="1"/>
        <charset val="186"/>
      </rPr>
      <t xml:space="preserve">    (I+II+III) mėn. /3 arba (I+II+III+IV+V+VI) mėn. /6 </t>
    </r>
  </si>
  <si>
    <t>Klaipėdos r.centralizuotos biudžetinių įstaigų buhalterinės apskaitos skyriaus vedėja</t>
  </si>
  <si>
    <t>Parengė buhalterė Alma Kuprevičienė</t>
  </si>
  <si>
    <t>Tel.: 8 65948939</t>
  </si>
  <si>
    <t>Priekulės Ievos Simnaitytės gimnazija, specialiojo ugdymo skyrius 191791956</t>
  </si>
  <si>
    <t>IKIMOKYKLINIŲ, VISŲ TIPŲ BENDROJO UGDYMO MOKYKLŲ, KITŲ ŠVIETIMO ĮSTAIGŲ TINKLO, KONTINGENTO, ETATŲ  IR IŠLAIDŲ DARBO UŽMOKESČIUI  PLANO ĮVYKDYMO ATASKAITA 2022 M.  RUGSĖJO MĖN. 30 D.</t>
  </si>
  <si>
    <t>Forma Nr. B-2   metinė, ketvirtinė    patvirtinta Klaipėdos rajono savivaldybės administracijos direktoriaus  2020 m.  balandžio  1 d. įsakymu Nr AV-724</t>
  </si>
  <si>
    <t xml:space="preserve"> Priekulės Ievos Simnaitytės gimnazija  skyrius 191791956</t>
  </si>
  <si>
    <t xml:space="preserve"> IKIMOKYKLINIŲ, VISŲ TIPŲ BENDROJO UGDYMO MOKYKLŲ, KITŲ ŠVIETIMO ĮSTAIGŲ TINKLO, KONTINGENTO, ETATŲ  IR IŠLAIDŲ DARBO UŽMOKESČIUI  PLANO ĮVYKDYMO ATASKAITA 2022 M. RUGSĖJO 30 D.   </t>
  </si>
  <si>
    <r>
      <t xml:space="preserve">patikslintas planas (vidutinis skaičius)  </t>
    </r>
    <r>
      <rPr>
        <b/>
        <vertAlign val="superscript"/>
        <sz val="10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</si>
  <si>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10"/>
        <rFont val="Times New Roman"/>
        <family val="1"/>
        <charset val="186"/>
      </rPr>
      <t>x</t>
    </r>
  </si>
  <si>
    <t>Įstaigos vadovas</t>
  </si>
  <si>
    <t>PAŽYMA APIE NEUŽIMTAS PAREIGYBES  2022  M.  RUGSĖJO 30 D.</t>
  </si>
  <si>
    <t>Pareigybės pavadinimas</t>
  </si>
  <si>
    <t>pareigybių skaičius</t>
  </si>
  <si>
    <t>Spec. pedagogas</t>
  </si>
  <si>
    <t>Logopedas</t>
  </si>
  <si>
    <t>IŠ VISO</t>
  </si>
  <si>
    <t>Vardas, pavardė</t>
  </si>
  <si>
    <t>`</t>
  </si>
  <si>
    <t>Katilinės kūrikas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</si>
</sst>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5">
    <font>
      <sz val="11"/>
      <color rgb="FF000000"/>
      <name val="Calibri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u/>
      <sz val="9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u/>
      <sz val="12"/>
      <name val="Times New Roman"/>
      <family val="1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00B0F0"/>
      <name val="Arial"/>
      <family val="2"/>
      <charset val="186"/>
    </font>
    <font>
      <sz val="10"/>
      <name val="Arial"/>
      <family val="2"/>
    </font>
    <font>
      <u/>
      <sz val="9"/>
      <color rgb="FF000000"/>
      <name val="Times New Roman"/>
      <family val="1"/>
    </font>
    <font>
      <sz val="10"/>
      <name val="TimesLT"/>
      <family val="1"/>
      <charset val="186"/>
    </font>
    <font>
      <sz val="10"/>
      <color rgb="FF000000"/>
      <name val="Times New Roman"/>
      <family val="1"/>
    </font>
    <font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color theme="1"/>
      <name val="Times New Roman"/>
      <family val="1"/>
    </font>
    <font>
      <u/>
      <sz val="10"/>
      <name val="Times New Roman"/>
      <family val="1"/>
      <charset val="186"/>
    </font>
    <font>
      <u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 Baltic"/>
      <family val="1"/>
      <charset val="186"/>
    </font>
    <font>
      <u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9"/>
      <name val="Times New Roman Baltic"/>
      <charset val="186"/>
    </font>
    <font>
      <b/>
      <vertAlign val="superscript"/>
      <sz val="9"/>
      <name val="Times New Roman"/>
      <family val="1"/>
      <charset val="186"/>
    </font>
    <font>
      <sz val="8"/>
      <name val="Times New Roman Baltic"/>
      <charset val="186"/>
    </font>
    <font>
      <i/>
      <sz val="9"/>
      <name val="Times New Roman Baltic"/>
      <charset val="186"/>
    </font>
    <font>
      <sz val="9"/>
      <color rgb="FFFF0000"/>
      <name val="Times New Roman Baltic"/>
      <charset val="186"/>
    </font>
    <font>
      <sz val="9"/>
      <color rgb="FFFF0000"/>
      <name val="Times New Roman"/>
      <family val="1"/>
      <charset val="186"/>
    </font>
    <font>
      <b/>
      <sz val="9"/>
      <name val="Times New Roman Baltic"/>
      <charset val="186"/>
    </font>
    <font>
      <sz val="10"/>
      <color indexed="8"/>
      <name val="Courier New"/>
      <family val="3"/>
    </font>
    <font>
      <b/>
      <i/>
      <sz val="9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b/>
      <vertAlign val="superscript"/>
      <sz val="10"/>
      <name val="Times New Roman"/>
      <family val="1"/>
      <charset val="186"/>
    </font>
    <font>
      <i/>
      <sz val="10"/>
      <name val="Times New Roman Baltic"/>
      <charset val="186"/>
    </font>
    <font>
      <b/>
      <i/>
      <sz val="10"/>
      <name val="Times New Roman Baltic"/>
      <charset val="186"/>
    </font>
    <font>
      <sz val="12"/>
      <color indexed="8"/>
      <name val="Calibri"/>
      <family val="2"/>
    </font>
    <font>
      <sz val="8"/>
      <color rgb="FF000000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4" fillId="0" borderId="0"/>
    <xf numFmtId="0" fontId="30" fillId="0" borderId="0"/>
    <xf numFmtId="0" fontId="36" fillId="0" borderId="0"/>
    <xf numFmtId="0" fontId="36" fillId="0" borderId="0"/>
    <xf numFmtId="0" fontId="24" fillId="0" borderId="0"/>
    <xf numFmtId="0" fontId="5" fillId="0" borderId="0"/>
  </cellStyleXfs>
  <cellXfs count="872">
    <xf numFmtId="0" fontId="0" fillId="0" borderId="0" xfId="0"/>
    <xf numFmtId="0" fontId="5" fillId="0" borderId="17" xfId="0" applyFont="1" applyBorder="1"/>
    <xf numFmtId="0" fontId="0" fillId="0" borderId="17" xfId="0" applyBorder="1"/>
    <xf numFmtId="0" fontId="7" fillId="0" borderId="0" xfId="0" applyFont="1"/>
    <xf numFmtId="0" fontId="9" fillId="0" borderId="0" xfId="0" applyFont="1" applyAlignment="1">
      <alignment horizontal="center"/>
    </xf>
    <xf numFmtId="0" fontId="0" fillId="0" borderId="18" xfId="0" applyBorder="1"/>
    <xf numFmtId="0" fontId="7" fillId="0" borderId="18" xfId="0" applyFont="1" applyBorder="1"/>
    <xf numFmtId="0" fontId="0" fillId="0" borderId="22" xfId="0" applyBorder="1"/>
    <xf numFmtId="0" fontId="7" fillId="0" borderId="26" xfId="0" applyFont="1" applyBorder="1" applyAlignment="1">
      <alignment horizontal="center"/>
    </xf>
    <xf numFmtId="0" fontId="7" fillId="0" borderId="22" xfId="0" applyFont="1" applyBorder="1"/>
    <xf numFmtId="0" fontId="0" fillId="0" borderId="24" xfId="0" applyBorder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17" xfId="0" applyFont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1" fillId="0" borderId="0" xfId="0" applyFont="1"/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23" fillId="0" borderId="31" xfId="0" quotePrefix="1" applyFont="1" applyBorder="1" applyAlignment="1">
      <alignment horizontal="center"/>
    </xf>
    <xf numFmtId="2" fontId="23" fillId="0" borderId="31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1" xfId="0" applyFont="1" applyBorder="1"/>
    <xf numFmtId="0" fontId="23" fillId="0" borderId="31" xfId="0" applyFont="1" applyBorder="1" applyAlignment="1">
      <alignment horizontal="justify" vertical="top" wrapText="1"/>
    </xf>
    <xf numFmtId="0" fontId="12" fillId="0" borderId="31" xfId="0" applyFont="1" applyBorder="1"/>
    <xf numFmtId="0" fontId="14" fillId="0" borderId="31" xfId="0" applyFont="1" applyBorder="1" applyAlignment="1">
      <alignment horizontal="right" vertical="center" wrapText="1"/>
    </xf>
    <xf numFmtId="2" fontId="13" fillId="0" borderId="30" xfId="0" quotePrefix="1" applyNumberFormat="1" applyFont="1" applyBorder="1" applyAlignment="1">
      <alignment horizontal="center"/>
    </xf>
    <xf numFmtId="0" fontId="17" fillId="0" borderId="0" xfId="1" applyFont="1"/>
    <xf numFmtId="0" fontId="12" fillId="0" borderId="17" xfId="0" applyFont="1" applyBorder="1"/>
    <xf numFmtId="0" fontId="12" fillId="0" borderId="0" xfId="1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2" fillId="0" borderId="0" xfId="1" applyFont="1" applyAlignment="1">
      <alignment vertical="top"/>
    </xf>
    <xf numFmtId="0" fontId="17" fillId="0" borderId="0" xfId="1" applyFont="1" applyAlignment="1">
      <alignment vertical="top"/>
    </xf>
    <xf numFmtId="0" fontId="17" fillId="0" borderId="0" xfId="0" applyFont="1" applyAlignment="1">
      <alignment vertical="top"/>
    </xf>
    <xf numFmtId="0" fontId="12" fillId="0" borderId="0" xfId="1" applyFont="1"/>
    <xf numFmtId="0" fontId="17" fillId="0" borderId="0" xfId="1" applyFont="1" applyAlignment="1">
      <alignment horizontal="center"/>
    </xf>
    <xf numFmtId="0" fontId="12" fillId="0" borderId="0" xfId="1" applyFont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25" fillId="0" borderId="0" xfId="0" applyFont="1"/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left"/>
    </xf>
    <xf numFmtId="0" fontId="6" fillId="0" borderId="0" xfId="0" applyFont="1"/>
    <xf numFmtId="0" fontId="5" fillId="0" borderId="0" xfId="0" applyFont="1"/>
    <xf numFmtId="0" fontId="6" fillId="0" borderId="31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1" xfId="0" applyFont="1" applyBorder="1"/>
    <xf numFmtId="0" fontId="8" fillId="0" borderId="31" xfId="0" applyFont="1" applyBorder="1"/>
    <xf numFmtId="0" fontId="0" fillId="6" borderId="31" xfId="0" applyFill="1" applyBorder="1"/>
    <xf numFmtId="0" fontId="0" fillId="0" borderId="31" xfId="0" applyBorder="1"/>
    <xf numFmtId="0" fontId="5" fillId="0" borderId="31" xfId="0" applyFont="1" applyBorder="1"/>
    <xf numFmtId="0" fontId="31" fillId="0" borderId="31" xfId="2" applyFont="1" applyBorder="1" applyAlignment="1">
      <alignment vertical="top" wrapText="1"/>
    </xf>
    <xf numFmtId="2" fontId="0" fillId="6" borderId="31" xfId="0" applyNumberFormat="1" applyFill="1" applyBorder="1"/>
    <xf numFmtId="2" fontId="0" fillId="0" borderId="31" xfId="0" applyNumberFormat="1" applyBorder="1"/>
    <xf numFmtId="0" fontId="31" fillId="0" borderId="31" xfId="2" applyFont="1" applyBorder="1" applyAlignment="1">
      <alignment horizontal="left" vertical="top" wrapText="1"/>
    </xf>
    <xf numFmtId="0" fontId="32" fillId="0" borderId="0" xfId="0" applyFont="1"/>
    <xf numFmtId="0" fontId="33" fillId="0" borderId="0" xfId="0" applyFont="1"/>
    <xf numFmtId="0" fontId="6" fillId="0" borderId="31" xfId="0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2" fontId="0" fillId="0" borderId="0" xfId="0" applyNumberFormat="1"/>
    <xf numFmtId="0" fontId="11" fillId="0" borderId="0" xfId="0" applyFont="1"/>
    <xf numFmtId="0" fontId="0" fillId="0" borderId="23" xfId="0" applyBorder="1"/>
    <xf numFmtId="0" fontId="0" fillId="0" borderId="0" xfId="0" applyAlignment="1">
      <alignment horizontal="center"/>
    </xf>
    <xf numFmtId="0" fontId="0" fillId="0" borderId="20" xfId="0" applyBorder="1"/>
    <xf numFmtId="0" fontId="7" fillId="0" borderId="21" xfId="0" applyFont="1" applyBorder="1" applyAlignment="1">
      <alignment horizontal="center"/>
    </xf>
    <xf numFmtId="0" fontId="0" fillId="0" borderId="25" xfId="0" applyBorder="1"/>
    <xf numFmtId="0" fontId="0" fillId="0" borderId="21" xfId="0" applyBorder="1" applyAlignment="1">
      <alignment horizontal="center"/>
    </xf>
    <xf numFmtId="0" fontId="0" fillId="0" borderId="19" xfId="0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5" fillId="0" borderId="17" xfId="0" applyFont="1" applyBorder="1" applyAlignment="1"/>
    <xf numFmtId="0" fontId="0" fillId="0" borderId="17" xfId="0" applyBorder="1" applyAlignment="1"/>
    <xf numFmtId="0" fontId="37" fillId="0" borderId="7" xfId="0" applyFont="1" applyBorder="1" applyAlignment="1">
      <alignment vertical="center"/>
    </xf>
    <xf numFmtId="0" fontId="39" fillId="0" borderId="0" xfId="0" applyFont="1"/>
    <xf numFmtId="0" fontId="0" fillId="0" borderId="0" xfId="0"/>
    <xf numFmtId="0" fontId="0" fillId="0" borderId="0" xfId="0"/>
    <xf numFmtId="0" fontId="40" fillId="0" borderId="0" xfId="0" applyFont="1"/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/>
    <xf numFmtId="164" fontId="41" fillId="0" borderId="0" xfId="0" applyNumberFormat="1" applyFont="1" applyAlignment="1">
      <alignment horizontal="left" vertical="center" wrapText="1"/>
    </xf>
    <xf numFmtId="0" fontId="42" fillId="0" borderId="0" xfId="0" applyFont="1"/>
    <xf numFmtId="0" fontId="41" fillId="0" borderId="0" xfId="0" applyFont="1" applyAlignment="1">
      <alignment horizontal="left"/>
    </xf>
    <xf numFmtId="164" fontId="41" fillId="0" borderId="0" xfId="0" applyNumberFormat="1" applyFont="1" applyAlignment="1">
      <alignment horizontal="right" vertical="center"/>
    </xf>
    <xf numFmtId="0" fontId="43" fillId="0" borderId="0" xfId="0" applyFont="1"/>
    <xf numFmtId="0" fontId="44" fillId="0" borderId="0" xfId="0" applyFont="1"/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/>
    </xf>
    <xf numFmtId="0" fontId="40" fillId="0" borderId="0" xfId="0" applyFont="1" applyAlignment="1">
      <alignment horizontal="center"/>
    </xf>
    <xf numFmtId="0" fontId="41" fillId="0" borderId="0" xfId="0" applyFont="1"/>
    <xf numFmtId="0" fontId="45" fillId="0" borderId="0" xfId="0" applyFont="1" applyAlignment="1">
      <alignment horizontal="center" vertical="center" wrapText="1"/>
    </xf>
    <xf numFmtId="164" fontId="41" fillId="0" borderId="0" xfId="0" applyNumberFormat="1" applyFont="1" applyAlignment="1">
      <alignment horizontal="left" vertic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164" fontId="41" fillId="0" borderId="0" xfId="0" applyNumberFormat="1" applyFont="1" applyAlignment="1">
      <alignment horizontal="left"/>
    </xf>
    <xf numFmtId="3" fontId="40" fillId="0" borderId="1" xfId="0" applyNumberFormat="1" applyFont="1" applyBorder="1"/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4" fontId="41" fillId="0" borderId="0" xfId="0" applyNumberFormat="1" applyFont="1" applyAlignment="1">
      <alignment horizontal="right"/>
    </xf>
    <xf numFmtId="1" fontId="40" fillId="0" borderId="1" xfId="0" applyNumberFormat="1" applyFont="1" applyBorder="1"/>
    <xf numFmtId="0" fontId="41" fillId="0" borderId="0" xfId="0" applyFont="1" applyAlignment="1">
      <alignment horizontal="right"/>
    </xf>
    <xf numFmtId="3" fontId="40" fillId="0" borderId="13" xfId="0" applyNumberFormat="1" applyFont="1" applyBorder="1" applyAlignment="1">
      <alignment horizontal="left"/>
    </xf>
    <xf numFmtId="0" fontId="41" fillId="0" borderId="5" xfId="0" applyFont="1" applyBorder="1" applyAlignment="1">
      <alignment horizontal="right"/>
    </xf>
    <xf numFmtId="0" fontId="40" fillId="0" borderId="6" xfId="0" applyFont="1" applyBorder="1"/>
    <xf numFmtId="0" fontId="40" fillId="0" borderId="1" xfId="0" applyFont="1" applyBorder="1"/>
    <xf numFmtId="0" fontId="41" fillId="0" borderId="4" xfId="0" applyFont="1" applyBorder="1" applyAlignment="1">
      <alignment horizontal="right"/>
    </xf>
    <xf numFmtId="0" fontId="41" fillId="0" borderId="0" xfId="0" applyFont="1" applyAlignment="1">
      <alignment horizontal="right"/>
    </xf>
    <xf numFmtId="3" fontId="40" fillId="0" borderId="9" xfId="0" applyNumberFormat="1" applyFont="1" applyBorder="1" applyAlignment="1" applyProtection="1">
      <alignment horizontal="left"/>
      <protection locked="0"/>
    </xf>
    <xf numFmtId="3" fontId="40" fillId="0" borderId="3" xfId="0" applyNumberFormat="1" applyFont="1" applyBorder="1"/>
    <xf numFmtId="0" fontId="40" fillId="0" borderId="7" xfId="0" applyFont="1" applyBorder="1" applyAlignment="1">
      <alignment horizontal="center"/>
    </xf>
    <xf numFmtId="164" fontId="41" fillId="0" borderId="7" xfId="0" applyNumberFormat="1" applyFont="1" applyBorder="1" applyAlignment="1">
      <alignment horizontal="right"/>
    </xf>
    <xf numFmtId="0" fontId="40" fillId="0" borderId="0" xfId="0" applyFont="1" applyAlignment="1">
      <alignment horizontal="center" vertical="center"/>
    </xf>
    <xf numFmtId="49" fontId="47" fillId="0" borderId="1" xfId="0" applyNumberFormat="1" applyFont="1" applyBorder="1" applyAlignment="1">
      <alignment horizontal="center" vertical="center" wrapText="1"/>
    </xf>
    <xf numFmtId="49" fontId="47" fillId="0" borderId="2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1" fillId="0" borderId="3" xfId="0" applyNumberFormat="1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vertical="top" wrapText="1"/>
    </xf>
    <xf numFmtId="0" fontId="48" fillId="0" borderId="3" xfId="0" applyFont="1" applyBorder="1" applyAlignment="1">
      <alignment vertical="top" wrapText="1"/>
    </xf>
    <xf numFmtId="0" fontId="48" fillId="0" borderId="8" xfId="0" applyFont="1" applyBorder="1" applyAlignment="1">
      <alignment vertical="top" wrapText="1"/>
    </xf>
    <xf numFmtId="0" fontId="48" fillId="0" borderId="3" xfId="0" applyFont="1" applyBorder="1" applyAlignment="1">
      <alignment horizontal="center" vertical="top" wrapText="1"/>
    </xf>
    <xf numFmtId="2" fontId="40" fillId="4" borderId="3" xfId="0" applyNumberFormat="1" applyFont="1" applyFill="1" applyBorder="1" applyAlignment="1">
      <alignment horizontal="right" vertical="center" wrapText="1"/>
    </xf>
    <xf numFmtId="2" fontId="40" fillId="4" borderId="1" xfId="0" applyNumberFormat="1" applyFont="1" applyFill="1" applyBorder="1" applyAlignment="1">
      <alignment horizontal="right" vertical="center" wrapText="1"/>
    </xf>
    <xf numFmtId="0" fontId="48" fillId="0" borderId="0" xfId="0" applyFont="1"/>
    <xf numFmtId="0" fontId="48" fillId="0" borderId="2" xfId="0" applyFont="1" applyBorder="1" applyAlignment="1">
      <alignment vertical="top" wrapText="1"/>
    </xf>
    <xf numFmtId="0" fontId="40" fillId="0" borderId="2" xfId="0" applyFont="1" applyBorder="1" applyAlignment="1">
      <alignment vertical="top" wrapText="1"/>
    </xf>
    <xf numFmtId="0" fontId="40" fillId="0" borderId="7" xfId="0" applyFont="1" applyBorder="1" applyAlignment="1">
      <alignment vertical="top" wrapText="1"/>
    </xf>
    <xf numFmtId="0" fontId="40" fillId="0" borderId="9" xfId="0" applyFont="1" applyBorder="1" applyAlignment="1">
      <alignment vertical="top" wrapText="1"/>
    </xf>
    <xf numFmtId="0" fontId="40" fillId="0" borderId="2" xfId="0" applyFont="1" applyBorder="1" applyAlignment="1">
      <alignment horizontal="center" vertical="top" wrapText="1"/>
    </xf>
    <xf numFmtId="0" fontId="48" fillId="0" borderId="7" xfId="0" applyFont="1" applyBorder="1" applyAlignment="1">
      <alignment vertical="top" wrapText="1"/>
    </xf>
    <xf numFmtId="2" fontId="40" fillId="4" borderId="12" xfId="0" applyNumberFormat="1" applyFont="1" applyFill="1" applyBorder="1" applyAlignment="1">
      <alignment horizontal="right" vertical="center" wrapText="1"/>
    </xf>
    <xf numFmtId="2" fontId="40" fillId="4" borderId="5" xfId="0" applyNumberFormat="1" applyFont="1" applyFill="1" applyBorder="1" applyAlignment="1">
      <alignment horizontal="right" vertical="center" wrapText="1"/>
    </xf>
    <xf numFmtId="0" fontId="40" fillId="0" borderId="1" xfId="0" applyFont="1" applyBorder="1" applyAlignment="1">
      <alignment vertical="top" wrapText="1"/>
    </xf>
    <xf numFmtId="0" fontId="40" fillId="0" borderId="3" xfId="0" applyFont="1" applyBorder="1" applyAlignment="1">
      <alignment vertical="top" wrapText="1"/>
    </xf>
    <xf numFmtId="0" fontId="40" fillId="0" borderId="8" xfId="0" applyFont="1" applyBorder="1" applyAlignment="1">
      <alignment vertical="top" wrapText="1"/>
    </xf>
    <xf numFmtId="0" fontId="40" fillId="0" borderId="3" xfId="0" applyFont="1" applyBorder="1" applyAlignment="1">
      <alignment horizontal="center" vertical="top" wrapText="1"/>
    </xf>
    <xf numFmtId="0" fontId="40" fillId="0" borderId="6" xfId="0" applyFont="1" applyBorder="1" applyAlignment="1">
      <alignment vertical="top" wrapText="1"/>
    </xf>
    <xf numFmtId="2" fontId="40" fillId="0" borderId="2" xfId="0" applyNumberFormat="1" applyFont="1" applyBorder="1" applyAlignment="1">
      <alignment horizontal="right" vertical="center" wrapText="1"/>
    </xf>
    <xf numFmtId="2" fontId="40" fillId="0" borderId="1" xfId="0" applyNumberFormat="1" applyFont="1" applyBorder="1" applyAlignment="1">
      <alignment horizontal="right" vertical="center" wrapText="1"/>
    </xf>
    <xf numFmtId="2" fontId="40" fillId="0" borderId="3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vertical="top" wrapText="1"/>
    </xf>
    <xf numFmtId="0" fontId="48" fillId="0" borderId="9" xfId="0" applyFont="1" applyBorder="1" applyAlignment="1">
      <alignment vertical="top" wrapText="1"/>
    </xf>
    <xf numFmtId="2" fontId="40" fillId="4" borderId="2" xfId="0" applyNumberFormat="1" applyFont="1" applyFill="1" applyBorder="1" applyAlignment="1">
      <alignment horizontal="right" vertical="center" wrapText="1"/>
    </xf>
    <xf numFmtId="2" fontId="40" fillId="4" borderId="9" xfId="0" applyNumberFormat="1" applyFont="1" applyFill="1" applyBorder="1" applyAlignment="1">
      <alignment horizontal="right" vertical="center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5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5" xfId="0" applyFont="1" applyBorder="1" applyAlignment="1">
      <alignment horizontal="center" vertical="top" wrapText="1"/>
    </xf>
    <xf numFmtId="2" fontId="40" fillId="4" borderId="14" xfId="0" applyNumberFormat="1" applyFont="1" applyFill="1" applyBorder="1" applyAlignment="1">
      <alignment horizontal="right" vertical="center" wrapText="1"/>
    </xf>
    <xf numFmtId="2" fontId="40" fillId="4" borderId="13" xfId="0" applyNumberFormat="1" applyFont="1" applyFill="1" applyBorder="1" applyAlignment="1">
      <alignment horizontal="right" vertical="center" wrapText="1"/>
    </xf>
    <xf numFmtId="1" fontId="40" fillId="0" borderId="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4" xfId="0" applyFont="1" applyBorder="1" applyAlignment="1">
      <alignment vertical="top" wrapText="1"/>
    </xf>
    <xf numFmtId="2" fontId="40" fillId="0" borderId="14" xfId="0" applyNumberFormat="1" applyFont="1" applyBorder="1" applyAlignment="1">
      <alignment horizontal="right" vertical="center" wrapText="1"/>
    </xf>
    <xf numFmtId="0" fontId="40" fillId="0" borderId="8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48" fillId="0" borderId="7" xfId="0" applyFont="1" applyBorder="1" applyAlignment="1">
      <alignment vertical="center" wrapText="1"/>
    </xf>
    <xf numFmtId="2" fontId="40" fillId="4" borderId="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top"/>
    </xf>
    <xf numFmtId="2" fontId="40" fillId="4" borderId="10" xfId="0" applyNumberFormat="1" applyFont="1" applyFill="1" applyBorder="1" applyAlignment="1">
      <alignment horizontal="right" vertical="center" wrapText="1"/>
    </xf>
    <xf numFmtId="2" fontId="40" fillId="4" borderId="11" xfId="0" applyNumberFormat="1" applyFont="1" applyFill="1" applyBorder="1" applyAlignment="1">
      <alignment horizontal="right" vertical="center" wrapText="1"/>
    </xf>
    <xf numFmtId="0" fontId="48" fillId="0" borderId="6" xfId="0" applyFont="1" applyBorder="1" applyAlignment="1">
      <alignment vertical="top" wrapText="1"/>
    </xf>
    <xf numFmtId="0" fontId="40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0" fontId="40" fillId="0" borderId="9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2" fillId="0" borderId="4" xfId="0" applyFont="1" applyBorder="1"/>
    <xf numFmtId="0" fontId="48" fillId="0" borderId="8" xfId="0" applyFont="1" applyBorder="1" applyAlignment="1">
      <alignment vertical="center" wrapText="1"/>
    </xf>
    <xf numFmtId="2" fontId="40" fillId="4" borderId="3" xfId="0" applyNumberFormat="1" applyFont="1" applyFill="1" applyBorder="1" applyAlignment="1">
      <alignment horizontal="right" vertical="center"/>
    </xf>
    <xf numFmtId="2" fontId="40" fillId="4" borderId="6" xfId="0" applyNumberFormat="1" applyFont="1" applyFill="1" applyBorder="1" applyAlignment="1">
      <alignment horizontal="right" vertical="center"/>
    </xf>
    <xf numFmtId="2" fontId="40" fillId="4" borderId="1" xfId="0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center" vertical="top" wrapText="1"/>
    </xf>
    <xf numFmtId="2" fontId="40" fillId="4" borderId="15" xfId="0" applyNumberFormat="1" applyFont="1" applyFill="1" applyBorder="1" applyAlignment="1">
      <alignment horizontal="right" vertical="center" wrapText="1"/>
    </xf>
    <xf numFmtId="0" fontId="4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right" vertical="center" wrapText="1"/>
    </xf>
    <xf numFmtId="2" fontId="40" fillId="0" borderId="9" xfId="0" applyNumberFormat="1" applyFont="1" applyBorder="1" applyAlignment="1">
      <alignment horizontal="right" vertical="center" wrapText="1"/>
    </xf>
    <xf numFmtId="0" fontId="40" fillId="0" borderId="15" xfId="0" applyFont="1" applyBorder="1" applyAlignment="1">
      <alignment vertical="top" wrapText="1"/>
    </xf>
    <xf numFmtId="0" fontId="48" fillId="0" borderId="2" xfId="0" applyFont="1" applyBorder="1" applyAlignment="1">
      <alignment horizontal="center" vertical="top" wrapText="1"/>
    </xf>
    <xf numFmtId="2" fontId="40" fillId="0" borderId="13" xfId="0" applyNumberFormat="1" applyFont="1" applyBorder="1" applyAlignment="1">
      <alignment horizontal="right" vertical="center" wrapText="1"/>
    </xf>
    <xf numFmtId="2" fontId="40" fillId="0" borderId="15" xfId="0" applyNumberFormat="1" applyFont="1" applyBorder="1" applyAlignment="1">
      <alignment horizontal="right" vertical="center" wrapText="1"/>
    </xf>
    <xf numFmtId="2" fontId="40" fillId="0" borderId="12" xfId="0" applyNumberFormat="1" applyFont="1" applyBorder="1" applyAlignment="1">
      <alignment horizontal="right" vertical="center" wrapText="1"/>
    </xf>
    <xf numFmtId="2" fontId="40" fillId="0" borderId="5" xfId="0" applyNumberFormat="1" applyFont="1" applyBorder="1" applyAlignment="1">
      <alignment horizontal="right" vertical="center" wrapText="1"/>
    </xf>
    <xf numFmtId="1" fontId="40" fillId="0" borderId="1" xfId="0" applyNumberFormat="1" applyFont="1" applyBorder="1" applyAlignment="1">
      <alignment horizontal="right" vertical="center" wrapText="1"/>
    </xf>
    <xf numFmtId="0" fontId="40" fillId="0" borderId="8" xfId="0" applyFont="1" applyBorder="1" applyAlignment="1">
      <alignment vertical="center" wrapText="1"/>
    </xf>
    <xf numFmtId="0" fontId="40" fillId="0" borderId="7" xfId="0" applyFont="1" applyBorder="1" applyAlignment="1">
      <alignment horizontal="center" vertical="top" wrapText="1"/>
    </xf>
    <xf numFmtId="0" fontId="40" fillId="0" borderId="8" xfId="0" applyFont="1" applyBorder="1" applyAlignment="1">
      <alignment horizontal="center" vertical="top" wrapText="1"/>
    </xf>
    <xf numFmtId="2" fontId="40" fillId="0" borderId="7" xfId="0" applyNumberFormat="1" applyFont="1" applyBorder="1" applyAlignment="1">
      <alignment horizontal="right" vertical="center" wrapText="1"/>
    </xf>
    <xf numFmtId="2" fontId="40" fillId="0" borderId="6" xfId="0" applyNumberFormat="1" applyFont="1" applyBorder="1" applyAlignment="1">
      <alignment horizontal="right" vertical="center" wrapText="1"/>
    </xf>
    <xf numFmtId="164" fontId="40" fillId="2" borderId="2" xfId="0" applyNumberFormat="1" applyFont="1" applyFill="1" applyBorder="1" applyAlignment="1">
      <alignment horizontal="right" vertical="center" wrapText="1"/>
    </xf>
    <xf numFmtId="0" fontId="50" fillId="0" borderId="14" xfId="0" applyFont="1" applyBorder="1" applyAlignment="1">
      <alignment horizontal="center" vertical="top" wrapText="1"/>
    </xf>
    <xf numFmtId="0" fontId="52" fillId="0" borderId="3" xfId="0" applyFont="1" applyBorder="1" applyAlignment="1">
      <alignment vertical="top" wrapText="1"/>
    </xf>
    <xf numFmtId="0" fontId="52" fillId="0" borderId="3" xfId="0" applyFont="1" applyBorder="1" applyAlignment="1">
      <alignment horizontal="center" vertical="top" wrapText="1"/>
    </xf>
    <xf numFmtId="2" fontId="40" fillId="4" borderId="8" xfId="0" applyNumberFormat="1" applyFont="1" applyFill="1" applyBorder="1" applyAlignment="1">
      <alignment horizontal="right" vertical="center" wrapText="1"/>
    </xf>
    <xf numFmtId="2" fontId="40" fillId="4" borderId="7" xfId="0" applyNumberFormat="1" applyFont="1" applyFill="1" applyBorder="1" applyAlignment="1">
      <alignment horizontal="right" vertical="center" wrapText="1"/>
    </xf>
    <xf numFmtId="164" fontId="40" fillId="3" borderId="3" xfId="0" applyNumberFormat="1" applyFont="1" applyFill="1" applyBorder="1" applyAlignment="1">
      <alignment horizontal="right" vertical="center" wrapText="1"/>
    </xf>
    <xf numFmtId="2" fontId="40" fillId="0" borderId="4" xfId="0" applyNumberFormat="1" applyFont="1" applyBorder="1" applyAlignment="1">
      <alignment horizontal="right" vertical="center" wrapText="1"/>
    </xf>
    <xf numFmtId="2" fontId="40" fillId="4" borderId="4" xfId="0" applyNumberFormat="1" applyFont="1" applyFill="1" applyBorder="1" applyAlignment="1">
      <alignment horizontal="right" vertical="center" wrapText="1"/>
    </xf>
    <xf numFmtId="0" fontId="40" fillId="0" borderId="3" xfId="0" applyFont="1" applyBorder="1"/>
    <xf numFmtId="0" fontId="40" fillId="0" borderId="8" xfId="0" applyFont="1" applyBorder="1"/>
    <xf numFmtId="0" fontId="40" fillId="0" borderId="1" xfId="0" applyFont="1" applyBorder="1" applyAlignment="1">
      <alignment horizontal="center"/>
    </xf>
    <xf numFmtId="0" fontId="48" fillId="0" borderId="8" xfId="0" applyFont="1" applyBorder="1"/>
    <xf numFmtId="164" fontId="40" fillId="0" borderId="4" xfId="0" applyNumberFormat="1" applyFont="1" applyBorder="1" applyAlignment="1">
      <alignment horizontal="right" vertical="center"/>
    </xf>
    <xf numFmtId="164" fontId="40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164" fontId="40" fillId="0" borderId="7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53" fillId="0" borderId="4" xfId="0" applyFont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center" vertical="center" wrapText="1"/>
    </xf>
    <xf numFmtId="0" fontId="0" fillId="0" borderId="0" xfId="0"/>
    <xf numFmtId="0" fontId="53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center" vertical="center" wrapText="1"/>
    </xf>
    <xf numFmtId="0" fontId="0" fillId="0" borderId="0" xfId="0"/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right"/>
    </xf>
    <xf numFmtId="0" fontId="53" fillId="0" borderId="0" xfId="0" applyFont="1" applyAlignment="1">
      <alignment horizontal="center" vertical="top"/>
    </xf>
    <xf numFmtId="0" fontId="0" fillId="0" borderId="0" xfId="0"/>
    <xf numFmtId="0" fontId="53" fillId="0" borderId="0" xfId="0" applyFont="1" applyAlignment="1">
      <alignment horizontal="center" vertical="top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0" fillId="0" borderId="0" xfId="0"/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right"/>
    </xf>
    <xf numFmtId="0" fontId="53" fillId="0" borderId="0" xfId="0" applyFont="1" applyAlignment="1">
      <alignment horizontal="center" vertical="top"/>
    </xf>
    <xf numFmtId="0" fontId="0" fillId="0" borderId="0" xfId="0"/>
    <xf numFmtId="0" fontId="53" fillId="0" borderId="0" xfId="0" applyFont="1" applyAlignment="1">
      <alignment horizontal="center" vertical="top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0" fillId="0" borderId="0" xfId="0"/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right"/>
    </xf>
    <xf numFmtId="0" fontId="53" fillId="0" borderId="0" xfId="0" applyFont="1" applyAlignment="1">
      <alignment horizontal="center" vertical="top"/>
    </xf>
    <xf numFmtId="0" fontId="0" fillId="0" borderId="0" xfId="0"/>
    <xf numFmtId="0" fontId="53" fillId="0" borderId="0" xfId="0" applyFont="1" applyAlignment="1">
      <alignment horizontal="center" vertical="top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0" fillId="0" borderId="0" xfId="0"/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right"/>
    </xf>
    <xf numFmtId="0" fontId="53" fillId="0" borderId="0" xfId="0" applyFont="1" applyAlignment="1">
      <alignment horizontal="center" vertical="top"/>
    </xf>
    <xf numFmtId="0" fontId="0" fillId="0" borderId="0" xfId="0"/>
    <xf numFmtId="0" fontId="53" fillId="0" borderId="0" xfId="0" applyFont="1" applyAlignment="1">
      <alignment horizontal="center" vertical="top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0" fillId="0" borderId="0" xfId="0"/>
    <xf numFmtId="0" fontId="53" fillId="0" borderId="0" xfId="0" applyFont="1" applyAlignment="1">
      <alignment horizontal="center" vertical="top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0" fillId="0" borderId="0" xfId="0"/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right"/>
    </xf>
    <xf numFmtId="0" fontId="53" fillId="0" borderId="0" xfId="0" applyFont="1" applyAlignment="1">
      <alignment horizontal="center" vertical="top"/>
    </xf>
    <xf numFmtId="0" fontId="0" fillId="0" borderId="0" xfId="0"/>
    <xf numFmtId="0" fontId="12" fillId="0" borderId="0" xfId="1" applyFont="1" applyAlignment="1">
      <alignment horizontal="center" vertical="top" wrapText="1"/>
    </xf>
    <xf numFmtId="0" fontId="0" fillId="0" borderId="0" xfId="0"/>
    <xf numFmtId="0" fontId="0" fillId="0" borderId="0" xfId="0"/>
    <xf numFmtId="0" fontId="56" fillId="0" borderId="0" xfId="0" applyFont="1"/>
    <xf numFmtId="0" fontId="56" fillId="0" borderId="0" xfId="0" applyFont="1" applyAlignment="1">
      <alignment horizontal="center" vertical="center" wrapText="1"/>
    </xf>
    <xf numFmtId="14" fontId="55" fillId="0" borderId="0" xfId="0" applyNumberFormat="1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left" vertical="center" wrapText="1"/>
    </xf>
    <xf numFmtId="49" fontId="56" fillId="0" borderId="33" xfId="0" applyNumberFormat="1" applyFont="1" applyBorder="1" applyAlignment="1">
      <alignment horizontal="center" vertical="center"/>
    </xf>
    <xf numFmtId="2" fontId="56" fillId="0" borderId="33" xfId="0" applyNumberFormat="1" applyFont="1" applyBorder="1" applyAlignment="1">
      <alignment horizontal="right" vertical="center"/>
    </xf>
    <xf numFmtId="0" fontId="60" fillId="0" borderId="33" xfId="0" applyFont="1" applyBorder="1" applyAlignment="1">
      <alignment horizontal="right" vertical="center"/>
    </xf>
    <xf numFmtId="49" fontId="55" fillId="0" borderId="33" xfId="0" applyNumberFormat="1" applyFont="1" applyBorder="1" applyAlignment="1">
      <alignment horizontal="center" vertical="center"/>
    </xf>
    <xf numFmtId="2" fontId="55" fillId="0" borderId="33" xfId="0" applyNumberFormat="1" applyFont="1" applyBorder="1" applyAlignment="1">
      <alignment horizontal="right" vertical="center"/>
    </xf>
    <xf numFmtId="0" fontId="56" fillId="0" borderId="0" xfId="0" applyFont="1"/>
    <xf numFmtId="0" fontId="61" fillId="0" borderId="33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/>
    <xf numFmtId="0" fontId="0" fillId="0" borderId="0" xfId="0"/>
    <xf numFmtId="0" fontId="57" fillId="0" borderId="0" xfId="0" applyFont="1"/>
    <xf numFmtId="0" fontId="59" fillId="0" borderId="0" xfId="0" applyFont="1" applyAlignment="1">
      <alignment horizontal="left"/>
    </xf>
    <xf numFmtId="0" fontId="65" fillId="0" borderId="0" xfId="0" applyFont="1"/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67" fillId="0" borderId="0" xfId="0" applyFont="1" applyAlignment="1">
      <alignment horizontal="right" vertical="center"/>
    </xf>
    <xf numFmtId="164" fontId="67" fillId="0" borderId="0" xfId="0" applyNumberFormat="1" applyFont="1" applyAlignment="1">
      <alignment vertical="center"/>
    </xf>
    <xf numFmtId="164" fontId="57" fillId="0" borderId="0" xfId="0" applyNumberFormat="1" applyFont="1" applyAlignment="1">
      <alignment horizontal="center"/>
    </xf>
    <xf numFmtId="164" fontId="57" fillId="0" borderId="0" xfId="0" applyNumberFormat="1" applyFont="1" applyAlignment="1">
      <alignment horizontal="right" vertical="center"/>
    </xf>
    <xf numFmtId="0" fontId="67" fillId="0" borderId="38" xfId="0" applyFont="1" applyBorder="1"/>
    <xf numFmtId="0" fontId="57" fillId="0" borderId="0" xfId="0" applyFont="1" applyAlignment="1">
      <alignment horizontal="right"/>
    </xf>
    <xf numFmtId="0" fontId="67" fillId="0" borderId="0" xfId="0" applyFont="1"/>
    <xf numFmtId="0" fontId="67" fillId="0" borderId="0" xfId="0" applyFont="1" applyAlignment="1">
      <alignment horizontal="right"/>
    </xf>
    <xf numFmtId="0" fontId="57" fillId="0" borderId="39" xfId="0" applyFont="1" applyBorder="1" applyAlignment="1">
      <alignment horizontal="center"/>
    </xf>
    <xf numFmtId="0" fontId="66" fillId="0" borderId="38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top"/>
    </xf>
    <xf numFmtId="0" fontId="57" fillId="0" borderId="38" xfId="0" applyFont="1" applyBorder="1" applyAlignment="1">
      <alignment horizontal="center" vertical="top"/>
    </xf>
    <xf numFmtId="0" fontId="66" fillId="0" borderId="38" xfId="0" applyFont="1" applyBorder="1" applyAlignment="1">
      <alignment vertical="center"/>
    </xf>
    <xf numFmtId="0" fontId="66" fillId="0" borderId="38" xfId="0" applyFont="1" applyBorder="1" applyAlignment="1">
      <alignment horizontal="center" vertical="center"/>
    </xf>
    <xf numFmtId="2" fontId="66" fillId="0" borderId="38" xfId="0" applyNumberFormat="1" applyFont="1" applyBorder="1" applyAlignment="1">
      <alignment horizontal="right" vertical="center"/>
    </xf>
    <xf numFmtId="0" fontId="66" fillId="0" borderId="38" xfId="0" applyFont="1" applyBorder="1" applyAlignment="1">
      <alignment vertical="center" wrapText="1"/>
    </xf>
    <xf numFmtId="0" fontId="57" fillId="0" borderId="38" xfId="0" applyFont="1" applyBorder="1" applyAlignment="1">
      <alignment vertical="center" wrapText="1"/>
    </xf>
    <xf numFmtId="2" fontId="57" fillId="0" borderId="38" xfId="0" applyNumberFormat="1" applyFont="1" applyBorder="1" applyAlignment="1">
      <alignment horizontal="right" vertical="center"/>
    </xf>
    <xf numFmtId="2" fontId="66" fillId="5" borderId="38" xfId="0" applyNumberFormat="1" applyFont="1" applyFill="1" applyBorder="1" applyAlignment="1">
      <alignment horizontal="right" vertical="center"/>
    </xf>
    <xf numFmtId="0" fontId="57" fillId="0" borderId="38" xfId="0" applyFont="1" applyBorder="1" applyAlignment="1">
      <alignment vertical="top" wrapText="1"/>
    </xf>
    <xf numFmtId="0" fontId="57" fillId="5" borderId="38" xfId="0" applyFont="1" applyFill="1" applyBorder="1" applyAlignment="1">
      <alignment vertical="center" wrapText="1"/>
    </xf>
    <xf numFmtId="1" fontId="66" fillId="0" borderId="38" xfId="0" applyNumberFormat="1" applyFont="1" applyBorder="1" applyAlignment="1">
      <alignment horizontal="center" vertical="top"/>
    </xf>
    <xf numFmtId="1" fontId="57" fillId="0" borderId="38" xfId="0" applyNumberFormat="1" applyFont="1" applyBorder="1" applyAlignment="1">
      <alignment horizontal="center" vertical="top" wrapText="1"/>
    </xf>
    <xf numFmtId="1" fontId="66" fillId="0" borderId="38" xfId="0" applyNumberFormat="1" applyFont="1" applyBorder="1" applyAlignment="1">
      <alignment horizontal="center" vertical="top" wrapText="1"/>
    </xf>
    <xf numFmtId="0" fontId="66" fillId="0" borderId="38" xfId="0" applyFont="1" applyBorder="1" applyAlignment="1">
      <alignment vertical="top" wrapText="1"/>
    </xf>
    <xf numFmtId="0" fontId="57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top" wrapText="1"/>
    </xf>
    <xf numFmtId="0" fontId="57" fillId="0" borderId="0" xfId="0" applyFont="1" applyAlignment="1">
      <alignment vertical="center"/>
    </xf>
    <xf numFmtId="164" fontId="57" fillId="0" borderId="40" xfId="0" applyNumberFormat="1" applyFont="1" applyBorder="1" applyAlignment="1">
      <alignment horizontal="right" vertical="center"/>
    </xf>
    <xf numFmtId="0" fontId="66" fillId="0" borderId="0" xfId="0" applyFont="1" applyAlignment="1">
      <alignment horizontal="center" vertical="center" wrapText="1"/>
    </xf>
    <xf numFmtId="0" fontId="57" fillId="0" borderId="0" xfId="0" applyFont="1" applyAlignment="1">
      <alignment vertical="top"/>
    </xf>
    <xf numFmtId="0" fontId="57" fillId="0" borderId="37" xfId="0" applyFont="1" applyBorder="1" applyAlignment="1">
      <alignment vertical="center"/>
    </xf>
    <xf numFmtId="0" fontId="57" fillId="0" borderId="37" xfId="0" applyFont="1" applyBorder="1"/>
    <xf numFmtId="0" fontId="6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8" fillId="0" borderId="32" xfId="0" applyFont="1" applyBorder="1" applyAlignment="1">
      <alignment horizontal="center" vertical="top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top"/>
    </xf>
    <xf numFmtId="0" fontId="69" fillId="0" borderId="0" xfId="0" applyFont="1"/>
    <xf numFmtId="0" fontId="68" fillId="0" borderId="0" xfId="0" applyFont="1"/>
    <xf numFmtId="0" fontId="59" fillId="0" borderId="0" xfId="0" applyFont="1"/>
    <xf numFmtId="0" fontId="56" fillId="0" borderId="33" xfId="0" applyFont="1" applyBorder="1" applyAlignment="1">
      <alignment horizontal="left" vertical="center" wrapText="1"/>
    </xf>
    <xf numFmtId="0" fontId="56" fillId="0" borderId="0" xfId="0" applyFont="1"/>
    <xf numFmtId="0" fontId="0" fillId="0" borderId="0" xfId="0"/>
    <xf numFmtId="0" fontId="12" fillId="0" borderId="0" xfId="0" applyFont="1" applyAlignment="1">
      <alignment horizontal="center"/>
    </xf>
    <xf numFmtId="0" fontId="0" fillId="0" borderId="0" xfId="0"/>
    <xf numFmtId="0" fontId="23" fillId="0" borderId="0" xfId="0" applyFont="1" applyProtection="1">
      <protection locked="0"/>
    </xf>
    <xf numFmtId="0" fontId="23" fillId="0" borderId="0" xfId="0" applyFont="1"/>
    <xf numFmtId="0" fontId="71" fillId="0" borderId="0" xfId="4" applyFont="1" applyProtection="1">
      <protection locked="0"/>
    </xf>
    <xf numFmtId="0" fontId="23" fillId="0" borderId="0" xfId="0" applyFont="1" applyAlignment="1" applyProtection="1">
      <alignment wrapText="1"/>
      <protection locked="0"/>
    </xf>
    <xf numFmtId="0" fontId="70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73" fillId="0" borderId="0" xfId="4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28" xfId="0" applyFont="1" applyBorder="1" applyProtection="1">
      <protection locked="0"/>
    </xf>
    <xf numFmtId="0" fontId="23" fillId="0" borderId="31" xfId="0" applyFont="1" applyBorder="1" applyProtection="1">
      <protection locked="0"/>
    </xf>
    <xf numFmtId="1" fontId="74" fillId="0" borderId="0" xfId="0" applyNumberFormat="1" applyFont="1" applyProtection="1">
      <protection locked="0"/>
    </xf>
    <xf numFmtId="0" fontId="70" fillId="0" borderId="31" xfId="3" applyFont="1" applyBorder="1" applyAlignment="1" applyProtection="1">
      <alignment horizontal="center" vertical="center" wrapText="1"/>
      <protection locked="0"/>
    </xf>
    <xf numFmtId="0" fontId="23" fillId="0" borderId="31" xfId="5" applyFont="1" applyBorder="1" applyAlignment="1" applyProtection="1">
      <alignment horizontal="center" vertical="top" wrapText="1"/>
      <protection locked="0"/>
    </xf>
    <xf numFmtId="0" fontId="23" fillId="0" borderId="28" xfId="3" applyFont="1" applyBorder="1" applyAlignment="1" applyProtection="1">
      <alignment horizontal="center" vertical="top" wrapText="1"/>
      <protection locked="0"/>
    </xf>
    <xf numFmtId="0" fontId="23" fillId="0" borderId="31" xfId="0" applyFont="1" applyBorder="1" applyAlignment="1" applyProtection="1">
      <alignment vertical="top"/>
      <protection locked="0"/>
    </xf>
    <xf numFmtId="0" fontId="23" fillId="0" borderId="22" xfId="0" applyFont="1" applyBorder="1" applyProtection="1">
      <protection locked="0"/>
    </xf>
    <xf numFmtId="164" fontId="71" fillId="0" borderId="0" xfId="6" applyNumberFormat="1" applyFont="1" applyAlignment="1" applyProtection="1">
      <alignment horizontal="center"/>
      <protection locked="0"/>
    </xf>
    <xf numFmtId="0" fontId="23" fillId="0" borderId="31" xfId="5" applyFont="1" applyBorder="1" applyAlignment="1" applyProtection="1">
      <alignment vertical="center" wrapText="1"/>
      <protection locked="0"/>
    </xf>
    <xf numFmtId="0" fontId="23" fillId="0" borderId="31" xfId="5" applyFont="1" applyBorder="1" applyProtection="1">
      <protection locked="0"/>
    </xf>
    <xf numFmtId="0" fontId="23" fillId="0" borderId="28" xfId="5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23" fillId="0" borderId="31" xfId="5" applyFont="1" applyBorder="1" applyAlignment="1" applyProtection="1">
      <alignment horizontal="right"/>
      <protection locked="0"/>
    </xf>
    <xf numFmtId="0" fontId="23" fillId="0" borderId="28" xfId="5" applyFont="1" applyBorder="1" applyAlignment="1" applyProtection="1">
      <alignment horizontal="right"/>
      <protection locked="0"/>
    </xf>
    <xf numFmtId="0" fontId="23" fillId="0" borderId="31" xfId="0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right"/>
      <protection locked="0"/>
    </xf>
    <xf numFmtId="164" fontId="71" fillId="0" borderId="0" xfId="6" applyNumberFormat="1" applyFont="1" applyProtection="1">
      <protection locked="0"/>
    </xf>
    <xf numFmtId="164" fontId="71" fillId="0" borderId="0" xfId="6" applyNumberFormat="1" applyFont="1" applyAlignment="1" applyProtection="1">
      <alignment horizontal="left"/>
      <protection locked="0"/>
    </xf>
    <xf numFmtId="1" fontId="74" fillId="0" borderId="31" xfId="0" applyNumberFormat="1" applyFont="1" applyBorder="1" applyProtection="1">
      <protection locked="0"/>
    </xf>
    <xf numFmtId="0" fontId="23" fillId="0" borderId="0" xfId="5" applyFont="1" applyAlignment="1" applyProtection="1">
      <alignment vertical="center" wrapText="1"/>
      <protection locked="0"/>
    </xf>
    <xf numFmtId="0" fontId="23" fillId="0" borderId="0" xfId="5" applyFont="1" applyAlignment="1" applyProtection="1">
      <alignment horizontal="center" vertical="center"/>
      <protection locked="0"/>
    </xf>
    <xf numFmtId="0" fontId="23" fillId="0" borderId="0" xfId="5" applyFont="1" applyProtection="1">
      <protection locked="0"/>
    </xf>
    <xf numFmtId="0" fontId="23" fillId="0" borderId="49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>
      <alignment horizontal="center" wrapText="1"/>
    </xf>
    <xf numFmtId="0" fontId="23" fillId="0" borderId="49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50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23" fillId="0" borderId="51" xfId="0" applyFont="1" applyBorder="1" applyAlignment="1">
      <alignment horizontal="center" wrapText="1"/>
    </xf>
    <xf numFmtId="0" fontId="23" fillId="0" borderId="48" xfId="0" applyFont="1" applyBorder="1" applyAlignment="1">
      <alignment wrapText="1"/>
    </xf>
    <xf numFmtId="0" fontId="74" fillId="0" borderId="54" xfId="0" applyFont="1" applyBorder="1" applyAlignment="1">
      <alignment horizontal="right" wrapText="1"/>
    </xf>
    <xf numFmtId="0" fontId="74" fillId="0" borderId="31" xfId="0" applyFont="1" applyBorder="1" applyAlignment="1">
      <alignment horizontal="right" wrapText="1"/>
    </xf>
    <xf numFmtId="0" fontId="76" fillId="0" borderId="31" xfId="0" applyFont="1" applyBorder="1" applyAlignment="1">
      <alignment horizontal="right" wrapText="1"/>
    </xf>
    <xf numFmtId="0" fontId="76" fillId="0" borderId="51" xfId="0" applyFont="1" applyBorder="1" applyAlignment="1">
      <alignment horizontal="right" wrapText="1"/>
    </xf>
    <xf numFmtId="0" fontId="74" fillId="0" borderId="49" xfId="0" applyFont="1" applyBorder="1" applyAlignment="1">
      <alignment horizontal="right" wrapText="1"/>
    </xf>
    <xf numFmtId="4" fontId="74" fillId="7" borderId="51" xfId="0" applyNumberFormat="1" applyFont="1" applyFill="1" applyBorder="1" applyAlignment="1">
      <alignment horizontal="right" wrapText="1"/>
    </xf>
    <xf numFmtId="4" fontId="23" fillId="0" borderId="0" xfId="0" applyNumberFormat="1" applyFont="1"/>
    <xf numFmtId="0" fontId="77" fillId="0" borderId="48" xfId="0" applyFont="1" applyBorder="1" applyAlignment="1">
      <alignment horizontal="left" wrapText="1"/>
    </xf>
    <xf numFmtId="0" fontId="74" fillId="0" borderId="48" xfId="0" applyFont="1" applyBorder="1" applyAlignment="1">
      <alignment horizontal="left" wrapText="1"/>
    </xf>
    <xf numFmtId="0" fontId="78" fillId="0" borderId="31" xfId="0" applyFont="1" applyBorder="1" applyAlignment="1">
      <alignment horizontal="right" wrapText="1"/>
    </xf>
    <xf numFmtId="0" fontId="74" fillId="0" borderId="28" xfId="0" applyFont="1" applyBorder="1" applyAlignment="1">
      <alignment horizontal="right" wrapText="1"/>
    </xf>
    <xf numFmtId="0" fontId="74" fillId="0" borderId="48" xfId="0" applyFont="1" applyBorder="1" applyAlignment="1" applyProtection="1">
      <alignment horizontal="left" wrapText="1"/>
      <protection locked="0"/>
    </xf>
    <xf numFmtId="0" fontId="74" fillId="0" borderId="54" xfId="0" applyFont="1" applyBorder="1" applyAlignment="1" applyProtection="1">
      <alignment horizontal="right" wrapText="1"/>
      <protection locked="0"/>
    </xf>
    <xf numFmtId="0" fontId="74" fillId="0" borderId="31" xfId="0" applyFont="1" applyBorder="1" applyAlignment="1" applyProtection="1">
      <alignment horizontal="right" wrapText="1"/>
      <protection locked="0"/>
    </xf>
    <xf numFmtId="0" fontId="76" fillId="0" borderId="31" xfId="0" applyFont="1" applyBorder="1" applyAlignment="1" applyProtection="1">
      <alignment horizontal="right" wrapText="1"/>
      <protection locked="0"/>
    </xf>
    <xf numFmtId="0" fontId="76" fillId="0" borderId="50" xfId="0" applyFont="1" applyBorder="1" applyAlignment="1" applyProtection="1">
      <alignment horizontal="right" wrapText="1"/>
      <protection locked="0"/>
    </xf>
    <xf numFmtId="0" fontId="78" fillId="0" borderId="31" xfId="0" applyFont="1" applyBorder="1" applyAlignment="1" applyProtection="1">
      <alignment horizontal="right" wrapText="1"/>
      <protection locked="0"/>
    </xf>
    <xf numFmtId="0" fontId="74" fillId="0" borderId="28" xfId="0" applyFont="1" applyBorder="1" applyAlignment="1" applyProtection="1">
      <alignment horizontal="right" wrapText="1"/>
      <protection locked="0"/>
    </xf>
    <xf numFmtId="0" fontId="77" fillId="0" borderId="48" xfId="0" applyFont="1" applyBorder="1" applyAlignment="1" applyProtection="1">
      <alignment horizontal="left" wrapText="1"/>
      <protection locked="0"/>
    </xf>
    <xf numFmtId="0" fontId="78" fillId="0" borderId="28" xfId="0" applyFont="1" applyBorder="1" applyAlignment="1" applyProtection="1">
      <alignment horizontal="right" wrapText="1"/>
      <protection locked="0"/>
    </xf>
    <xf numFmtId="0" fontId="74" fillId="0" borderId="50" xfId="0" applyFont="1" applyBorder="1" applyAlignment="1" applyProtection="1">
      <alignment horizontal="right" wrapText="1"/>
      <protection locked="0"/>
    </xf>
    <xf numFmtId="0" fontId="74" fillId="0" borderId="49" xfId="0" applyFont="1" applyBorder="1" applyAlignment="1" applyProtection="1">
      <alignment horizontal="right" wrapText="1"/>
      <protection locked="0"/>
    </xf>
    <xf numFmtId="0" fontId="76" fillId="0" borderId="51" xfId="0" applyFont="1" applyBorder="1" applyAlignment="1" applyProtection="1">
      <alignment horizontal="right" wrapText="1"/>
      <protection locked="0"/>
    </xf>
    <xf numFmtId="0" fontId="74" fillId="8" borderId="31" xfId="0" applyFont="1" applyFill="1" applyBorder="1" applyAlignment="1" applyProtection="1">
      <alignment horizontal="right" wrapText="1"/>
      <protection locked="0"/>
    </xf>
    <xf numFmtId="0" fontId="74" fillId="8" borderId="30" xfId="0" applyFont="1" applyFill="1" applyBorder="1" applyAlignment="1" applyProtection="1">
      <alignment horizontal="right" wrapText="1"/>
      <protection locked="0"/>
    </xf>
    <xf numFmtId="0" fontId="74" fillId="0" borderId="55" xfId="0" applyFont="1" applyBorder="1" applyAlignment="1">
      <alignment horizontal="left" wrapText="1"/>
    </xf>
    <xf numFmtId="0" fontId="74" fillId="0" borderId="56" xfId="0" applyFont="1" applyBorder="1" applyAlignment="1" applyProtection="1">
      <alignment horizontal="right" wrapText="1"/>
      <protection locked="0"/>
    </xf>
    <xf numFmtId="0" fontId="74" fillId="0" borderId="57" xfId="0" applyFont="1" applyBorder="1" applyAlignment="1" applyProtection="1">
      <alignment horizontal="right" wrapText="1"/>
      <protection locked="0"/>
    </xf>
    <xf numFmtId="0" fontId="74" fillId="0" borderId="58" xfId="0" applyFont="1" applyBorder="1" applyAlignment="1" applyProtection="1">
      <alignment horizontal="right" wrapText="1"/>
      <protection locked="0"/>
    </xf>
    <xf numFmtId="0" fontId="76" fillId="0" borderId="57" xfId="0" applyFont="1" applyBorder="1" applyAlignment="1" applyProtection="1">
      <alignment horizontal="right" wrapText="1"/>
      <protection locked="0"/>
    </xf>
    <xf numFmtId="0" fontId="76" fillId="0" borderId="59" xfId="0" applyFont="1" applyBorder="1" applyAlignment="1" applyProtection="1">
      <alignment horizontal="right" wrapText="1"/>
      <protection locked="0"/>
    </xf>
    <xf numFmtId="0" fontId="74" fillId="0" borderId="60" xfId="0" applyFont="1" applyBorder="1" applyAlignment="1" applyProtection="1">
      <alignment horizontal="right" wrapText="1"/>
      <protection locked="0"/>
    </xf>
    <xf numFmtId="0" fontId="74" fillId="0" borderId="21" xfId="0" applyFont="1" applyBorder="1" applyAlignment="1" applyProtection="1">
      <alignment horizontal="right" wrapText="1"/>
      <protection locked="0"/>
    </xf>
    <xf numFmtId="4" fontId="74" fillId="7" borderId="52" xfId="0" applyNumberFormat="1" applyFont="1" applyFill="1" applyBorder="1" applyAlignment="1">
      <alignment horizontal="right" wrapText="1"/>
    </xf>
    <xf numFmtId="0" fontId="74" fillId="0" borderId="60" xfId="0" applyFont="1" applyBorder="1" applyAlignment="1">
      <alignment horizontal="right" wrapText="1"/>
    </xf>
    <xf numFmtId="0" fontId="74" fillId="0" borderId="18" xfId="0" applyFont="1" applyBorder="1" applyAlignment="1" applyProtection="1">
      <alignment horizontal="right" wrapText="1"/>
      <protection locked="0"/>
    </xf>
    <xf numFmtId="0" fontId="80" fillId="7" borderId="41" xfId="0" applyFont="1" applyFill="1" applyBorder="1" applyAlignment="1">
      <alignment horizontal="left" wrapText="1"/>
    </xf>
    <xf numFmtId="0" fontId="80" fillId="7" borderId="61" xfId="0" applyFont="1" applyFill="1" applyBorder="1" applyAlignment="1">
      <alignment horizontal="right" wrapText="1"/>
    </xf>
    <xf numFmtId="0" fontId="80" fillId="7" borderId="27" xfId="0" applyFont="1" applyFill="1" applyBorder="1" applyAlignment="1">
      <alignment horizontal="right" wrapText="1"/>
    </xf>
    <xf numFmtId="0" fontId="80" fillId="7" borderId="53" xfId="0" applyFont="1" applyFill="1" applyBorder="1" applyAlignment="1">
      <alignment horizontal="right" wrapText="1"/>
    </xf>
    <xf numFmtId="0" fontId="80" fillId="7" borderId="62" xfId="0" applyFont="1" applyFill="1" applyBorder="1" applyAlignment="1">
      <alignment horizontal="right" wrapText="1"/>
    </xf>
    <xf numFmtId="0" fontId="80" fillId="7" borderId="63" xfId="0" applyFont="1" applyFill="1" applyBorder="1" applyAlignment="1">
      <alignment horizontal="right" wrapText="1"/>
    </xf>
    <xf numFmtId="4" fontId="74" fillId="7" borderId="64" xfId="0" applyNumberFormat="1" applyFont="1" applyFill="1" applyBorder="1" applyAlignment="1">
      <alignment horizontal="right" wrapText="1"/>
    </xf>
    <xf numFmtId="4" fontId="81" fillId="0" borderId="0" xfId="0" applyNumberFormat="1" applyFont="1"/>
    <xf numFmtId="0" fontId="79" fillId="0" borderId="0" xfId="0" applyFont="1"/>
    <xf numFmtId="0" fontId="82" fillId="7" borderId="65" xfId="0" applyFont="1" applyFill="1" applyBorder="1" applyAlignment="1">
      <alignment horizontal="left" wrapText="1"/>
    </xf>
    <xf numFmtId="0" fontId="80" fillId="7" borderId="66" xfId="0" applyFont="1" applyFill="1" applyBorder="1" applyAlignment="1">
      <alignment horizontal="right" wrapText="1"/>
    </xf>
    <xf numFmtId="0" fontId="80" fillId="7" borderId="57" xfId="0" applyFont="1" applyFill="1" applyBorder="1" applyAlignment="1">
      <alignment horizontal="right" wrapText="1"/>
    </xf>
    <xf numFmtId="0" fontId="80" fillId="7" borderId="59" xfId="0" applyFont="1" applyFill="1" applyBorder="1" applyAlignment="1">
      <alignment horizontal="right" wrapText="1"/>
    </xf>
    <xf numFmtId="4" fontId="74" fillId="7" borderId="59" xfId="0" applyNumberFormat="1" applyFont="1" applyFill="1" applyBorder="1" applyAlignment="1">
      <alignment horizontal="right" wrapText="1"/>
    </xf>
    <xf numFmtId="4" fontId="79" fillId="0" borderId="0" xfId="0" applyNumberFormat="1" applyFont="1"/>
    <xf numFmtId="0" fontId="23" fillId="7" borderId="67" xfId="0" applyFont="1" applyFill="1" applyBorder="1"/>
    <xf numFmtId="0" fontId="23" fillId="7" borderId="61" xfId="0" applyFont="1" applyFill="1" applyBorder="1"/>
    <xf numFmtId="0" fontId="23" fillId="7" borderId="27" xfId="0" applyFont="1" applyFill="1" applyBorder="1"/>
    <xf numFmtId="0" fontId="23" fillId="7" borderId="53" xfId="0" applyFont="1" applyFill="1" applyBorder="1"/>
    <xf numFmtId="4" fontId="74" fillId="7" borderId="53" xfId="0" applyNumberFormat="1" applyFont="1" applyFill="1" applyBorder="1" applyAlignment="1">
      <alignment horizontal="right" wrapText="1"/>
    </xf>
    <xf numFmtId="0" fontId="77" fillId="7" borderId="48" xfId="0" applyFont="1" applyFill="1" applyBorder="1" applyAlignment="1" applyProtection="1">
      <alignment horizontal="left" wrapText="1"/>
      <protection locked="0"/>
    </xf>
    <xf numFmtId="0" fontId="23" fillId="7" borderId="49" xfId="0" applyFont="1" applyFill="1" applyBorder="1"/>
    <xf numFmtId="0" fontId="23" fillId="7" borderId="31" xfId="0" applyFont="1" applyFill="1" applyBorder="1"/>
    <xf numFmtId="0" fontId="23" fillId="7" borderId="51" xfId="0" applyFont="1" applyFill="1" applyBorder="1"/>
    <xf numFmtId="0" fontId="81" fillId="0" borderId="0" xfId="0" applyFont="1"/>
    <xf numFmtId="0" fontId="23" fillId="7" borderId="48" xfId="0" applyFont="1" applyFill="1" applyBorder="1"/>
    <xf numFmtId="0" fontId="77" fillId="7" borderId="65" xfId="0" applyFont="1" applyFill="1" applyBorder="1" applyAlignment="1" applyProtection="1">
      <alignment horizontal="left" wrapText="1"/>
      <protection locked="0"/>
    </xf>
    <xf numFmtId="0" fontId="23" fillId="7" borderId="66" xfId="0" applyFont="1" applyFill="1" applyBorder="1"/>
    <xf numFmtId="0" fontId="23" fillId="7" borderId="57" xfId="0" applyFont="1" applyFill="1" applyBorder="1"/>
    <xf numFmtId="0" fontId="23" fillId="7" borderId="59" xfId="0" applyFont="1" applyFill="1" applyBorder="1"/>
    <xf numFmtId="0" fontId="23" fillId="0" borderId="17" xfId="0" applyFont="1" applyBorder="1" applyProtection="1">
      <protection locked="0"/>
    </xf>
    <xf numFmtId="4" fontId="74" fillId="7" borderId="28" xfId="0" applyNumberFormat="1" applyFont="1" applyFill="1" applyBorder="1" applyAlignment="1">
      <alignment horizontal="right" wrapText="1"/>
    </xf>
    <xf numFmtId="0" fontId="84" fillId="0" borderId="49" xfId="0" applyFont="1" applyBorder="1"/>
    <xf numFmtId="0" fontId="84" fillId="0" borderId="31" xfId="0" applyFont="1" applyBorder="1"/>
    <xf numFmtId="4" fontId="0" fillId="0" borderId="0" xfId="0" applyNumberFormat="1"/>
    <xf numFmtId="0" fontId="85" fillId="0" borderId="31" xfId="0" applyFont="1" applyBorder="1"/>
    <xf numFmtId="0" fontId="86" fillId="0" borderId="0" xfId="0" applyFont="1"/>
    <xf numFmtId="4" fontId="74" fillId="7" borderId="18" xfId="0" applyNumberFormat="1" applyFont="1" applyFill="1" applyBorder="1" applyAlignment="1">
      <alignment horizontal="right" wrapText="1"/>
    </xf>
    <xf numFmtId="0" fontId="84" fillId="0" borderId="66" xfId="0" applyFont="1" applyBorder="1"/>
    <xf numFmtId="0" fontId="84" fillId="0" borderId="57" xfId="0" applyFont="1" applyBorder="1"/>
    <xf numFmtId="0" fontId="74" fillId="0" borderId="68" xfId="0" applyFont="1" applyBorder="1" applyAlignment="1" applyProtection="1">
      <alignment horizontal="right" wrapText="1"/>
      <protection locked="0"/>
    </xf>
    <xf numFmtId="0" fontId="80" fillId="7" borderId="64" xfId="0" applyFont="1" applyFill="1" applyBorder="1" applyAlignment="1">
      <alignment horizontal="right" wrapText="1"/>
    </xf>
    <xf numFmtId="4" fontId="86" fillId="0" borderId="0" xfId="0" applyNumberFormat="1" applyFont="1"/>
    <xf numFmtId="0" fontId="12" fillId="0" borderId="0" xfId="0" applyFont="1" applyProtection="1">
      <protection locked="0"/>
    </xf>
    <xf numFmtId="0" fontId="87" fillId="0" borderId="0" xfId="4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4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88" fillId="0" borderId="0" xfId="4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28" xfId="0" applyFont="1" applyBorder="1" applyProtection="1">
      <protection locked="0"/>
    </xf>
    <xf numFmtId="0" fontId="12" fillId="0" borderId="31" xfId="0" applyFont="1" applyBorder="1" applyProtection="1">
      <protection locked="0"/>
    </xf>
    <xf numFmtId="1" fontId="24" fillId="0" borderId="0" xfId="0" applyNumberFormat="1" applyFont="1" applyProtection="1">
      <protection locked="0"/>
    </xf>
    <xf numFmtId="0" fontId="14" fillId="0" borderId="31" xfId="3" applyFont="1" applyBorder="1" applyAlignment="1" applyProtection="1">
      <alignment horizontal="center" vertical="center" wrapText="1"/>
      <protection locked="0"/>
    </xf>
    <xf numFmtId="0" fontId="12" fillId="0" borderId="31" xfId="5" applyFont="1" applyBorder="1" applyAlignment="1" applyProtection="1">
      <alignment horizontal="center" vertical="top" wrapText="1"/>
      <protection locked="0"/>
    </xf>
    <xf numFmtId="0" fontId="12" fillId="0" borderId="28" xfId="3" applyFont="1" applyBorder="1" applyAlignment="1" applyProtection="1">
      <alignment horizontal="center" vertical="top" wrapText="1"/>
      <protection locked="0"/>
    </xf>
    <xf numFmtId="0" fontId="12" fillId="0" borderId="31" xfId="0" applyFont="1" applyBorder="1" applyAlignment="1" applyProtection="1">
      <alignment vertical="top"/>
      <protection locked="0"/>
    </xf>
    <xf numFmtId="0" fontId="12" fillId="0" borderId="22" xfId="0" applyFont="1" applyBorder="1" applyProtection="1">
      <protection locked="0"/>
    </xf>
    <xf numFmtId="164" fontId="87" fillId="0" borderId="0" xfId="6" applyNumberFormat="1" applyFont="1" applyAlignment="1" applyProtection="1">
      <alignment horizontal="center"/>
      <protection locked="0"/>
    </xf>
    <xf numFmtId="0" fontId="12" fillId="0" borderId="31" xfId="5" applyFont="1" applyBorder="1" applyAlignment="1" applyProtection="1">
      <alignment vertical="center" wrapText="1"/>
      <protection locked="0"/>
    </xf>
    <xf numFmtId="0" fontId="12" fillId="0" borderId="31" xfId="5" applyFont="1" applyBorder="1" applyProtection="1">
      <protection locked="0"/>
    </xf>
    <xf numFmtId="0" fontId="12" fillId="0" borderId="28" xfId="5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31" xfId="5" applyFont="1" applyBorder="1" applyAlignment="1" applyProtection="1">
      <alignment horizontal="right"/>
      <protection locked="0"/>
    </xf>
    <xf numFmtId="0" fontId="12" fillId="0" borderId="28" xfId="5" applyFont="1" applyBorder="1" applyAlignment="1" applyProtection="1">
      <alignment horizontal="right"/>
      <protection locked="0"/>
    </xf>
    <xf numFmtId="0" fontId="12" fillId="0" borderId="31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1" fontId="89" fillId="0" borderId="0" xfId="0" applyNumberFormat="1" applyFont="1" applyProtection="1">
      <protection locked="0"/>
    </xf>
    <xf numFmtId="164" fontId="87" fillId="0" borderId="0" xfId="6" applyNumberFormat="1" applyFont="1" applyProtection="1">
      <protection locked="0"/>
    </xf>
    <xf numFmtId="164" fontId="87" fillId="0" borderId="0" xfId="6" applyNumberFormat="1" applyFont="1" applyAlignment="1" applyProtection="1">
      <alignment horizontal="left"/>
      <protection locked="0"/>
    </xf>
    <xf numFmtId="0" fontId="14" fillId="0" borderId="31" xfId="0" applyFont="1" applyBorder="1" applyProtection="1">
      <protection locked="0"/>
    </xf>
    <xf numFmtId="1" fontId="89" fillId="0" borderId="31" xfId="0" applyNumberFormat="1" applyFont="1" applyBorder="1" applyProtection="1">
      <protection locked="0"/>
    </xf>
    <xf numFmtId="0" fontId="12" fillId="0" borderId="0" xfId="5" applyFont="1" applyAlignment="1" applyProtection="1">
      <alignment vertical="center" wrapText="1"/>
      <protection locked="0"/>
    </xf>
    <xf numFmtId="0" fontId="12" fillId="0" borderId="0" xfId="5" applyFont="1" applyAlignment="1" applyProtection="1">
      <alignment horizontal="center" vertical="center"/>
      <protection locked="0"/>
    </xf>
    <xf numFmtId="0" fontId="12" fillId="0" borderId="0" xfId="5" applyFont="1" applyProtection="1"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12" fillId="0" borderId="48" xfId="0" applyFont="1" applyBorder="1" applyAlignment="1">
      <alignment wrapText="1"/>
    </xf>
    <xf numFmtId="0" fontId="24" fillId="0" borderId="54" xfId="0" applyFont="1" applyBorder="1" applyAlignment="1">
      <alignment horizontal="right" wrapText="1"/>
    </xf>
    <xf numFmtId="0" fontId="24" fillId="0" borderId="31" xfId="0" applyFont="1" applyBorder="1" applyAlignment="1">
      <alignment horizontal="right" wrapText="1"/>
    </xf>
    <xf numFmtId="0" fontId="24" fillId="0" borderId="28" xfId="0" applyFont="1" applyBorder="1" applyAlignment="1">
      <alignment horizontal="right" wrapText="1"/>
    </xf>
    <xf numFmtId="0" fontId="24" fillId="0" borderId="50" xfId="0" applyFont="1" applyBorder="1" applyAlignment="1">
      <alignment horizontal="right" wrapText="1"/>
    </xf>
    <xf numFmtId="0" fontId="24" fillId="0" borderId="49" xfId="0" applyFont="1" applyBorder="1" applyAlignment="1">
      <alignment horizontal="right" wrapText="1"/>
    </xf>
    <xf numFmtId="4" fontId="24" fillId="7" borderId="51" xfId="0" applyNumberFormat="1" applyFont="1" applyFill="1" applyBorder="1" applyAlignment="1">
      <alignment horizontal="right" wrapText="1"/>
    </xf>
    <xf numFmtId="0" fontId="91" fillId="0" borderId="48" xfId="0" applyFont="1" applyBorder="1" applyAlignment="1">
      <alignment horizontal="left" wrapText="1"/>
    </xf>
    <xf numFmtId="0" fontId="24" fillId="0" borderId="48" xfId="0" applyFont="1" applyBorder="1" applyAlignment="1">
      <alignment horizontal="left" wrapText="1"/>
    </xf>
    <xf numFmtId="0" fontId="24" fillId="0" borderId="48" xfId="0" applyFont="1" applyBorder="1" applyAlignment="1" applyProtection="1">
      <alignment horizontal="left" wrapText="1"/>
      <protection locked="0"/>
    </xf>
    <xf numFmtId="0" fontId="24" fillId="0" borderId="49" xfId="0" applyFont="1" applyBorder="1" applyAlignment="1" applyProtection="1">
      <alignment horizontal="right" wrapText="1"/>
      <protection locked="0"/>
    </xf>
    <xf numFmtId="0" fontId="24" fillId="0" borderId="31" xfId="0" applyFont="1" applyBorder="1" applyAlignment="1" applyProtection="1">
      <alignment horizontal="right" wrapText="1"/>
      <protection locked="0"/>
    </xf>
    <xf numFmtId="0" fontId="24" fillId="0" borderId="28" xfId="0" applyFont="1" applyBorder="1" applyAlignment="1" applyProtection="1">
      <alignment horizontal="right" wrapText="1"/>
      <protection locked="0"/>
    </xf>
    <xf numFmtId="0" fontId="24" fillId="0" borderId="50" xfId="0" applyFont="1" applyBorder="1" applyAlignment="1" applyProtection="1">
      <alignment horizontal="right" wrapText="1"/>
      <protection locked="0"/>
    </xf>
    <xf numFmtId="0" fontId="91" fillId="0" borderId="48" xfId="0" applyFont="1" applyBorder="1" applyAlignment="1" applyProtection="1">
      <alignment horizontal="left" wrapText="1"/>
      <protection locked="0"/>
    </xf>
    <xf numFmtId="0" fontId="24" fillId="0" borderId="55" xfId="0" applyFont="1" applyBorder="1" applyAlignment="1">
      <alignment horizontal="left" wrapText="1"/>
    </xf>
    <xf numFmtId="0" fontId="24" fillId="0" borderId="60" xfId="0" applyFont="1" applyBorder="1" applyAlignment="1" applyProtection="1">
      <alignment horizontal="right" wrapText="1"/>
      <protection locked="0"/>
    </xf>
    <xf numFmtId="0" fontId="24" fillId="0" borderId="21" xfId="0" applyFont="1" applyBorder="1" applyAlignment="1" applyProtection="1">
      <alignment horizontal="right" wrapText="1"/>
      <protection locked="0"/>
    </xf>
    <xf numFmtId="0" fontId="24" fillId="0" borderId="18" xfId="0" applyFont="1" applyBorder="1" applyAlignment="1" applyProtection="1">
      <alignment horizontal="right" wrapText="1"/>
      <protection locked="0"/>
    </xf>
    <xf numFmtId="0" fontId="24" fillId="0" borderId="69" xfId="0" applyFont="1" applyBorder="1" applyAlignment="1" applyProtection="1">
      <alignment horizontal="right" wrapText="1"/>
      <protection locked="0"/>
    </xf>
    <xf numFmtId="4" fontId="24" fillId="7" borderId="52" xfId="0" applyNumberFormat="1" applyFont="1" applyFill="1" applyBorder="1" applyAlignment="1">
      <alignment horizontal="right" wrapText="1"/>
    </xf>
    <xf numFmtId="0" fontId="24" fillId="0" borderId="60" xfId="0" applyFont="1" applyBorder="1" applyAlignment="1">
      <alignment horizontal="right" wrapText="1"/>
    </xf>
    <xf numFmtId="0" fontId="89" fillId="7" borderId="41" xfId="0" applyFont="1" applyFill="1" applyBorder="1" applyAlignment="1">
      <alignment horizontal="left" wrapText="1"/>
    </xf>
    <xf numFmtId="0" fontId="89" fillId="7" borderId="62" xfId="0" applyFont="1" applyFill="1" applyBorder="1" applyAlignment="1">
      <alignment horizontal="right" wrapText="1"/>
    </xf>
    <xf numFmtId="0" fontId="89" fillId="7" borderId="63" xfId="0" applyFont="1" applyFill="1" applyBorder="1" applyAlignment="1">
      <alignment horizontal="right" wrapText="1"/>
    </xf>
    <xf numFmtId="0" fontId="89" fillId="7" borderId="64" xfId="0" applyFont="1" applyFill="1" applyBorder="1" applyAlignment="1">
      <alignment horizontal="right" wrapText="1"/>
    </xf>
    <xf numFmtId="4" fontId="24" fillId="7" borderId="64" xfId="0" applyNumberFormat="1" applyFont="1" applyFill="1" applyBorder="1" applyAlignment="1">
      <alignment horizontal="right" wrapText="1"/>
    </xf>
    <xf numFmtId="0" fontId="92" fillId="7" borderId="65" xfId="0" applyFont="1" applyFill="1" applyBorder="1" applyAlignment="1">
      <alignment horizontal="left" wrapText="1"/>
    </xf>
    <xf numFmtId="0" fontId="89" fillId="7" borderId="66" xfId="0" applyFont="1" applyFill="1" applyBorder="1" applyAlignment="1">
      <alignment horizontal="right" wrapText="1"/>
    </xf>
    <xf numFmtId="0" fontId="89" fillId="7" borderId="57" xfId="0" applyFont="1" applyFill="1" applyBorder="1" applyAlignment="1">
      <alignment horizontal="right" wrapText="1"/>
    </xf>
    <xf numFmtId="0" fontId="89" fillId="7" borderId="59" xfId="0" applyFont="1" applyFill="1" applyBorder="1" applyAlignment="1">
      <alignment horizontal="right" wrapText="1"/>
    </xf>
    <xf numFmtId="4" fontId="24" fillId="7" borderId="59" xfId="0" applyNumberFormat="1" applyFont="1" applyFill="1" applyBorder="1" applyAlignment="1">
      <alignment horizontal="right" wrapText="1"/>
    </xf>
    <xf numFmtId="0" fontId="12" fillId="7" borderId="67" xfId="0" applyFont="1" applyFill="1" applyBorder="1"/>
    <xf numFmtId="0" fontId="12" fillId="7" borderId="61" xfId="0" applyFont="1" applyFill="1" applyBorder="1"/>
    <xf numFmtId="0" fontId="12" fillId="7" borderId="27" xfId="0" applyFont="1" applyFill="1" applyBorder="1"/>
    <xf numFmtId="0" fontId="12" fillId="7" borderId="53" xfId="0" applyFont="1" applyFill="1" applyBorder="1"/>
    <xf numFmtId="4" fontId="24" fillId="7" borderId="53" xfId="0" applyNumberFormat="1" applyFont="1" applyFill="1" applyBorder="1" applyAlignment="1">
      <alignment horizontal="right" wrapText="1"/>
    </xf>
    <xf numFmtId="0" fontId="91" fillId="7" borderId="48" xfId="0" applyFont="1" applyFill="1" applyBorder="1" applyAlignment="1" applyProtection="1">
      <alignment horizontal="left" wrapText="1"/>
      <protection locked="0"/>
    </xf>
    <xf numFmtId="0" fontId="12" fillId="7" borderId="49" xfId="0" applyFont="1" applyFill="1" applyBorder="1"/>
    <xf numFmtId="0" fontId="12" fillId="7" borderId="31" xfId="0" applyFont="1" applyFill="1" applyBorder="1"/>
    <xf numFmtId="0" fontId="12" fillId="7" borderId="51" xfId="0" applyFont="1" applyFill="1" applyBorder="1"/>
    <xf numFmtId="0" fontId="12" fillId="7" borderId="48" xfId="0" applyFont="1" applyFill="1" applyBorder="1"/>
    <xf numFmtId="0" fontId="91" fillId="7" borderId="65" xfId="0" applyFont="1" applyFill="1" applyBorder="1" applyAlignment="1" applyProtection="1">
      <alignment horizontal="left" wrapText="1"/>
      <protection locked="0"/>
    </xf>
    <xf numFmtId="0" fontId="12" fillId="7" borderId="66" xfId="0" applyFont="1" applyFill="1" applyBorder="1"/>
    <xf numFmtId="0" fontId="12" fillId="7" borderId="57" xfId="0" applyFont="1" applyFill="1" applyBorder="1"/>
    <xf numFmtId="0" fontId="12" fillId="7" borderId="59" xfId="0" applyFont="1" applyFill="1" applyBorder="1"/>
    <xf numFmtId="0" fontId="18" fillId="0" borderId="31" xfId="0" applyFont="1" applyBorder="1"/>
    <xf numFmtId="0" fontId="17" fillId="0" borderId="31" xfId="0" applyFont="1" applyBorder="1"/>
    <xf numFmtId="0" fontId="0" fillId="0" borderId="31" xfId="0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8" fillId="0" borderId="31" xfId="0" applyFont="1" applyBorder="1" applyAlignment="1">
      <alignment horizontal="center"/>
    </xf>
    <xf numFmtId="0" fontId="93" fillId="0" borderId="0" xfId="0" applyFont="1"/>
    <xf numFmtId="0" fontId="17" fillId="0" borderId="17" xfId="0" applyFont="1" applyBorder="1" applyAlignment="1">
      <alignment horizontal="center"/>
    </xf>
    <xf numFmtId="0" fontId="0" fillId="8" borderId="31" xfId="0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/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1" fillId="0" borderId="0" xfId="0" applyFont="1"/>
    <xf numFmtId="0" fontId="40" fillId="0" borderId="7" xfId="0" applyFont="1" applyBorder="1"/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right"/>
    </xf>
    <xf numFmtId="0" fontId="40" fillId="0" borderId="7" xfId="0" applyFont="1" applyBorder="1" applyAlignment="1">
      <alignment horizontal="left" vertical="top" wrapText="1"/>
    </xf>
    <xf numFmtId="49" fontId="47" fillId="0" borderId="15" xfId="0" applyNumberFormat="1" applyFont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wrapText="1"/>
    </xf>
    <xf numFmtId="0" fontId="47" fillId="0" borderId="3" xfId="0" applyFont="1" applyBorder="1" applyAlignment="1">
      <alignment horizontal="center" wrapText="1"/>
    </xf>
    <xf numFmtId="0" fontId="40" fillId="0" borderId="7" xfId="0" applyFont="1" applyBorder="1" applyAlignment="1">
      <alignment horizontal="left" vertical="center"/>
    </xf>
    <xf numFmtId="0" fontId="41" fillId="0" borderId="4" xfId="0" applyFont="1" applyBorder="1" applyAlignment="1">
      <alignment horizontal="center" vertical="top" wrapText="1"/>
    </xf>
    <xf numFmtId="0" fontId="40" fillId="0" borderId="4" xfId="0" applyFont="1" applyBorder="1" applyAlignment="1">
      <alignment horizontal="center" wrapText="1"/>
    </xf>
    <xf numFmtId="0" fontId="53" fillId="0" borderId="0" xfId="0" applyFont="1" applyAlignment="1">
      <alignment horizontal="center" vertical="top"/>
    </xf>
    <xf numFmtId="164" fontId="47" fillId="0" borderId="13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wrapText="1"/>
    </xf>
    <xf numFmtId="164" fontId="47" fillId="0" borderId="14" xfId="0" applyNumberFormat="1" applyFont="1" applyBorder="1" applyAlignment="1">
      <alignment horizontal="center" vertical="center" wrapText="1"/>
    </xf>
    <xf numFmtId="0" fontId="46" fillId="0" borderId="2" xfId="0" applyFont="1" applyBorder="1" applyAlignment="1">
      <alignment wrapText="1"/>
    </xf>
    <xf numFmtId="49" fontId="41" fillId="0" borderId="6" xfId="0" applyNumberFormat="1" applyFont="1" applyBorder="1" applyAlignment="1">
      <alignment horizontal="center" vertical="center"/>
    </xf>
    <xf numFmtId="49" fontId="41" fillId="0" borderId="8" xfId="0" applyNumberFormat="1" applyFont="1" applyBorder="1" applyAlignment="1">
      <alignment horizontal="center" vertical="center"/>
    </xf>
    <xf numFmtId="49" fontId="41" fillId="0" borderId="3" xfId="0" applyNumberFormat="1" applyFont="1" applyBorder="1" applyAlignment="1">
      <alignment horizontal="center" vertical="center"/>
    </xf>
    <xf numFmtId="0" fontId="41" fillId="0" borderId="4" xfId="0" applyFont="1" applyBorder="1" applyAlignment="1">
      <alignment horizontal="right" vertical="top"/>
    </xf>
    <xf numFmtId="0" fontId="40" fillId="0" borderId="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3" xfId="0" applyBorder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5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7" xfId="0" applyFont="1" applyBorder="1" applyAlignment="1">
      <alignment wrapText="1"/>
    </xf>
    <xf numFmtId="0" fontId="12" fillId="0" borderId="19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12" fillId="0" borderId="0" xfId="1" applyFont="1" applyAlignment="1">
      <alignment horizontal="center" vertical="top" wrapText="1"/>
    </xf>
    <xf numFmtId="0" fontId="13" fillId="0" borderId="17" xfId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56" fillId="0" borderId="0" xfId="0" applyFont="1"/>
    <xf numFmtId="0" fontId="56" fillId="0" borderId="0" xfId="0" applyFont="1" applyAlignment="1">
      <alignment horizontal="left" vertical="center" wrapText="1"/>
    </xf>
    <xf numFmtId="0" fontId="56" fillId="0" borderId="37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7" fillId="0" borderId="3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26" fillId="0" borderId="37" xfId="0" applyFont="1" applyBorder="1" applyAlignment="1">
      <alignment horizontal="right"/>
    </xf>
    <xf numFmtId="0" fontId="56" fillId="0" borderId="37" xfId="0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68" fillId="0" borderId="32" xfId="0" applyFont="1" applyBorder="1" applyAlignment="1">
      <alignment horizontal="center" vertical="top"/>
    </xf>
    <xf numFmtId="0" fontId="66" fillId="0" borderId="38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wrapText="1"/>
    </xf>
    <xf numFmtId="0" fontId="57" fillId="0" borderId="38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 wrapText="1"/>
    </xf>
    <xf numFmtId="2" fontId="66" fillId="0" borderId="38" xfId="0" applyNumberFormat="1" applyFont="1" applyBorder="1" applyAlignment="1">
      <alignment horizontal="center"/>
    </xf>
    <xf numFmtId="0" fontId="57" fillId="0" borderId="38" xfId="0" applyFont="1" applyBorder="1"/>
    <xf numFmtId="0" fontId="66" fillId="0" borderId="38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34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31" xfId="0" applyFont="1" applyBorder="1"/>
    <xf numFmtId="0" fontId="7" fillId="0" borderId="0" xfId="0" applyFont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1" fontId="74" fillId="0" borderId="28" xfId="0" applyNumberFormat="1" applyFont="1" applyBorder="1" applyAlignment="1" applyProtection="1">
      <alignment horizontal="center"/>
      <protection locked="0"/>
    </xf>
    <xf numFmtId="1" fontId="74" fillId="0" borderId="3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70" fillId="0" borderId="17" xfId="0" applyFont="1" applyBorder="1" applyAlignment="1" applyProtection="1">
      <alignment horizontal="center" wrapText="1"/>
      <protection locked="0"/>
    </xf>
    <xf numFmtId="0" fontId="70" fillId="0" borderId="0" xfId="5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14" fontId="72" fillId="0" borderId="0" xfId="0" applyNumberFormat="1" applyFont="1" applyAlignment="1" applyProtection="1">
      <alignment horizont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4" fillId="0" borderId="0" xfId="4" applyFont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164" fontId="71" fillId="0" borderId="0" xfId="6" applyNumberFormat="1" applyFont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3" fillId="0" borderId="44" xfId="0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49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0" fontId="23" fillId="0" borderId="52" xfId="0" applyFont="1" applyBorder="1" applyAlignment="1" applyProtection="1">
      <alignment horizontal="center" vertical="center" wrapText="1"/>
      <protection locked="0"/>
    </xf>
    <xf numFmtId="0" fontId="23" fillId="0" borderId="53" xfId="0" applyFont="1" applyBorder="1" applyAlignment="1" applyProtection="1">
      <alignment horizontal="center" vertical="center" wrapText="1"/>
      <protection locked="0"/>
    </xf>
    <xf numFmtId="0" fontId="23" fillId="0" borderId="51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wrapText="1"/>
      <protection locked="0"/>
    </xf>
    <xf numFmtId="1" fontId="24" fillId="0" borderId="28" xfId="0" applyNumberFormat="1" applyFont="1" applyBorder="1" applyAlignment="1" applyProtection="1">
      <alignment horizontal="center"/>
      <protection locked="0"/>
    </xf>
    <xf numFmtId="1" fontId="24" fillId="0" borderId="3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center" wrapText="1"/>
      <protection locked="0"/>
    </xf>
    <xf numFmtId="0" fontId="14" fillId="0" borderId="0" xfId="5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14" fontId="12" fillId="0" borderId="17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24" fillId="0" borderId="0" xfId="4" applyFont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164" fontId="87" fillId="0" borderId="0" xfId="6" applyNumberFormat="1" applyFont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18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18" fillId="0" borderId="31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94" fillId="0" borderId="0" xfId="0" applyFont="1" applyAlignment="1">
      <alignment wrapText="1"/>
    </xf>
    <xf numFmtId="0" fontId="14" fillId="0" borderId="0" xfId="0" applyFont="1" applyAlignment="1"/>
    <xf numFmtId="0" fontId="0" fillId="0" borderId="0" xfId="0" applyAlignment="1"/>
    <xf numFmtId="0" fontId="0" fillId="0" borderId="22" xfId="0" applyBorder="1" applyAlignment="1"/>
    <xf numFmtId="0" fontId="23" fillId="0" borderId="0" xfId="0" applyFont="1" applyAlignment="1"/>
    <xf numFmtId="0" fontId="79" fillId="0" borderId="0" xfId="0" applyFont="1" applyAlignment="1"/>
  </cellXfs>
  <cellStyles count="7">
    <cellStyle name="Įprastas" xfId="0" builtinId="0"/>
    <cellStyle name="Įprastas 4" xfId="2"/>
    <cellStyle name="Normal_CF_ataskaitos_prie_mokejimo_tvarkos_040115" xfId="1"/>
    <cellStyle name="Normal_kontingento formos sav" xfId="5"/>
    <cellStyle name="Normal_Sheet1" xfId="6"/>
    <cellStyle name="Normal_TRECFORMantras2001333" xfId="4"/>
    <cellStyle name="Paprastas 2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61" workbookViewId="0">
      <selection activeCell="T24" sqref="T24"/>
    </sheetView>
  </sheetViews>
  <sheetFormatPr defaultRowHeight="15"/>
  <cols>
    <col min="1" max="4" width="2" style="94" customWidth="1"/>
    <col min="5" max="5" width="2.140625" style="94" customWidth="1"/>
    <col min="6" max="6" width="3" style="313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315"/>
  </cols>
  <sheetData>
    <row r="1" spans="1:15">
      <c r="G1" s="96"/>
      <c r="H1" s="97"/>
      <c r="I1" s="98"/>
      <c r="J1" s="314" t="s">
        <v>0</v>
      </c>
      <c r="K1" s="314"/>
      <c r="L1" s="314"/>
      <c r="M1" s="100"/>
      <c r="N1" s="314"/>
      <c r="O1" s="314"/>
    </row>
    <row r="2" spans="1:15">
      <c r="H2" s="97"/>
      <c r="I2" s="101"/>
      <c r="J2" s="314" t="s">
        <v>1</v>
      </c>
      <c r="K2" s="314"/>
      <c r="L2" s="314"/>
      <c r="M2" s="100"/>
      <c r="N2" s="314"/>
      <c r="O2" s="314"/>
    </row>
    <row r="3" spans="1:15">
      <c r="H3" s="102"/>
      <c r="I3" s="97"/>
      <c r="J3" s="314" t="s">
        <v>2</v>
      </c>
      <c r="K3" s="314"/>
      <c r="L3" s="314"/>
      <c r="M3" s="100"/>
      <c r="N3" s="314"/>
      <c r="O3" s="314"/>
    </row>
    <row r="4" spans="1:15">
      <c r="G4" s="103" t="s">
        <v>3</v>
      </c>
      <c r="H4" s="97"/>
      <c r="I4" s="101"/>
      <c r="J4" s="314" t="s">
        <v>4</v>
      </c>
      <c r="K4" s="314"/>
      <c r="L4" s="314"/>
      <c r="M4" s="100"/>
      <c r="N4" s="314"/>
      <c r="O4" s="314"/>
    </row>
    <row r="5" spans="1:15">
      <c r="H5" s="97"/>
      <c r="I5" s="101"/>
      <c r="J5" s="314" t="s">
        <v>419</v>
      </c>
      <c r="K5" s="314"/>
      <c r="L5" s="314"/>
      <c r="M5" s="100"/>
      <c r="N5" s="314"/>
      <c r="O5" s="314"/>
    </row>
    <row r="6" spans="1:15" ht="6" customHeight="1">
      <c r="H6" s="97"/>
      <c r="I6" s="101"/>
      <c r="J6" s="314"/>
      <c r="K6" s="314"/>
      <c r="L6" s="314"/>
      <c r="M6" s="100"/>
      <c r="N6" s="314"/>
      <c r="O6" s="314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100"/>
    </row>
    <row r="12" spans="1:15" ht="15.75" customHeight="1">
      <c r="A12" s="108"/>
      <c r="B12" s="314"/>
      <c r="C12" s="314"/>
      <c r="D12" s="314"/>
      <c r="E12" s="314"/>
      <c r="F12" s="314"/>
      <c r="G12" s="632" t="s">
        <v>7</v>
      </c>
      <c r="H12" s="632"/>
      <c r="I12" s="632"/>
      <c r="J12" s="632"/>
      <c r="K12" s="632"/>
      <c r="L12" s="314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314"/>
      <c r="H20" s="314"/>
      <c r="I20" s="314"/>
      <c r="J20" s="314"/>
      <c r="K20" s="314"/>
    </row>
    <row r="21" spans="1:13">
      <c r="B21" s="101"/>
      <c r="C21" s="101"/>
      <c r="D21" s="101"/>
      <c r="E21" s="637"/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314"/>
      <c r="F25" s="312"/>
      <c r="I25" s="118"/>
      <c r="J25" s="118"/>
      <c r="K25" s="119" t="s">
        <v>14</v>
      </c>
      <c r="L25" s="116"/>
      <c r="M25" s="111"/>
    </row>
    <row r="26" spans="1:13">
      <c r="A26" s="638"/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>
      <c r="A27" s="638" t="s">
        <v>227</v>
      </c>
      <c r="B27" s="638"/>
      <c r="C27" s="638"/>
      <c r="D27" s="638"/>
      <c r="E27" s="638"/>
      <c r="F27" s="638"/>
      <c r="G27" s="638"/>
      <c r="H27" s="638"/>
      <c r="I27" s="638"/>
      <c r="J27" s="310" t="s">
        <v>19</v>
      </c>
      <c r="K27" s="122"/>
      <c r="L27" s="116"/>
      <c r="M27" s="111"/>
    </row>
    <row r="28" spans="1:13">
      <c r="F28" s="94"/>
      <c r="G28" s="123" t="s">
        <v>21</v>
      </c>
      <c r="H28" s="124"/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/>
      <c r="J29" s="129"/>
      <c r="K29" s="116"/>
      <c r="L29" s="116"/>
      <c r="M29" s="111"/>
    </row>
    <row r="30" spans="1:13">
      <c r="A30" s="640"/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2924499</v>
      </c>
      <c r="J34" s="144">
        <f>SUM(J35+J46+J65+J86+J93+J113+J139+J158+J168)</f>
        <v>2420664</v>
      </c>
      <c r="K34" s="145">
        <f>SUM(K35+K46+K65+K86+K93+K113+K139+K158+K168)</f>
        <v>1818701.1999999997</v>
      </c>
      <c r="L34" s="144">
        <f>SUM(L35+L46+L65+L86+L93+L113+L139+L158+L168)</f>
        <v>1818701.1999999997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2488014</v>
      </c>
      <c r="J35" s="144">
        <f>SUM(J36+J42)</f>
        <v>2100564</v>
      </c>
      <c r="K35" s="153">
        <f>SUM(K36+K42)</f>
        <v>1590529.8599999999</v>
      </c>
      <c r="L35" s="154">
        <f>SUM(L36+L42)</f>
        <v>1590529.8599999999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2452364</v>
      </c>
      <c r="J36" s="144">
        <f>SUM(J37)</f>
        <v>2069364</v>
      </c>
      <c r="K36" s="145">
        <f>SUM(K37)</f>
        <v>1566865.18</v>
      </c>
      <c r="L36" s="144">
        <f>SUM(L37)</f>
        <v>1566865.18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2452364</v>
      </c>
      <c r="J37" s="144">
        <f t="shared" ref="J37:L38" si="0">SUM(J38)</f>
        <v>2069364</v>
      </c>
      <c r="K37" s="144">
        <f t="shared" si="0"/>
        <v>1566865.18</v>
      </c>
      <c r="L37" s="144">
        <f t="shared" si="0"/>
        <v>1566865.18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2452364</v>
      </c>
      <c r="J38" s="145">
        <f t="shared" si="0"/>
        <v>2069364</v>
      </c>
      <c r="K38" s="145">
        <f t="shared" si="0"/>
        <v>1566865.18</v>
      </c>
      <c r="L38" s="145">
        <f t="shared" si="0"/>
        <v>1566865.18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2452364</v>
      </c>
      <c r="J39" s="161">
        <v>2069364</v>
      </c>
      <c r="K39" s="161">
        <v>1566865.18</v>
      </c>
      <c r="L39" s="161">
        <v>1566865.18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35650</v>
      </c>
      <c r="J42" s="144">
        <f t="shared" si="1"/>
        <v>31200</v>
      </c>
      <c r="K42" s="145">
        <f t="shared" si="1"/>
        <v>23664.68</v>
      </c>
      <c r="L42" s="144">
        <f t="shared" si="1"/>
        <v>23664.68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35650</v>
      </c>
      <c r="J43" s="144">
        <f t="shared" si="1"/>
        <v>31200</v>
      </c>
      <c r="K43" s="144">
        <f t="shared" si="1"/>
        <v>23664.68</v>
      </c>
      <c r="L43" s="144">
        <f t="shared" si="1"/>
        <v>23664.68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35650</v>
      </c>
      <c r="J44" s="144">
        <f t="shared" si="1"/>
        <v>31200</v>
      </c>
      <c r="K44" s="144">
        <f t="shared" si="1"/>
        <v>23664.68</v>
      </c>
      <c r="L44" s="144">
        <f t="shared" si="1"/>
        <v>23664.68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35650</v>
      </c>
      <c r="J45" s="161">
        <v>31200</v>
      </c>
      <c r="K45" s="161">
        <v>23664.68</v>
      </c>
      <c r="L45" s="161">
        <v>23664.68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368700</v>
      </c>
      <c r="J46" s="166">
        <f t="shared" si="2"/>
        <v>275100</v>
      </c>
      <c r="K46" s="165">
        <f t="shared" si="2"/>
        <v>184831.43</v>
      </c>
      <c r="L46" s="165">
        <f t="shared" si="2"/>
        <v>184831.43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368700</v>
      </c>
      <c r="J47" s="145">
        <f t="shared" si="2"/>
        <v>275100</v>
      </c>
      <c r="K47" s="144">
        <f t="shared" si="2"/>
        <v>184831.43</v>
      </c>
      <c r="L47" s="145">
        <f t="shared" si="2"/>
        <v>184831.43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368700</v>
      </c>
      <c r="J48" s="145">
        <f t="shared" si="2"/>
        <v>275100</v>
      </c>
      <c r="K48" s="154">
        <f t="shared" si="2"/>
        <v>184831.43</v>
      </c>
      <c r="L48" s="154">
        <f t="shared" si="2"/>
        <v>184831.43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368700</v>
      </c>
      <c r="J49" s="172">
        <f>SUM(J50:J64)</f>
        <v>275100</v>
      </c>
      <c r="K49" s="173">
        <f>SUM(K50:K64)</f>
        <v>184831.43</v>
      </c>
      <c r="L49" s="173">
        <f>SUM(L50:L64)</f>
        <v>184831.43</v>
      </c>
    </row>
    <row r="50" spans="1:12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70100</v>
      </c>
      <c r="J50" s="161">
        <v>37100</v>
      </c>
      <c r="K50" s="161">
        <v>34271.120000000003</v>
      </c>
      <c r="L50" s="161">
        <v>34271.120000000003</v>
      </c>
    </row>
    <row r="51" spans="1:12" ht="25.5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5200</v>
      </c>
      <c r="J51" s="161">
        <v>3800</v>
      </c>
      <c r="K51" s="161">
        <v>2633.36</v>
      </c>
      <c r="L51" s="161">
        <v>2633.36</v>
      </c>
    </row>
    <row r="52" spans="1:12" ht="25.5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3000</v>
      </c>
      <c r="J52" s="161">
        <v>2000</v>
      </c>
      <c r="K52" s="161">
        <v>1944.39</v>
      </c>
      <c r="L52" s="161">
        <v>1944.39</v>
      </c>
    </row>
    <row r="53" spans="1:12" ht="25.5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16000</v>
      </c>
      <c r="J53" s="161">
        <v>7000</v>
      </c>
      <c r="K53" s="161">
        <v>5703.9</v>
      </c>
      <c r="L53" s="161">
        <v>5703.9</v>
      </c>
    </row>
    <row r="54" spans="1:12" ht="25.5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1600</v>
      </c>
      <c r="J54" s="161">
        <v>1000</v>
      </c>
      <c r="K54" s="161">
        <v>619.5</v>
      </c>
      <c r="L54" s="161">
        <v>619.5</v>
      </c>
    </row>
    <row r="55" spans="1:12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600</v>
      </c>
      <c r="J55" s="161">
        <v>500</v>
      </c>
      <c r="K55" s="161">
        <v>339.45</v>
      </c>
      <c r="L55" s="161">
        <v>339.45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21800</v>
      </c>
      <c r="J58" s="161">
        <v>20900</v>
      </c>
      <c r="K58" s="161">
        <v>19147.689999999999</v>
      </c>
      <c r="L58" s="161">
        <v>19147.689999999999</v>
      </c>
    </row>
    <row r="59" spans="1:12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8900</v>
      </c>
      <c r="J59" s="161">
        <v>8200</v>
      </c>
      <c r="K59" s="161">
        <v>6072.43</v>
      </c>
      <c r="L59" s="161">
        <v>6072.43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81300</v>
      </c>
      <c r="J61" s="161">
        <v>56800</v>
      </c>
      <c r="K61" s="161">
        <v>47065.72</v>
      </c>
      <c r="L61" s="161">
        <v>47065.72</v>
      </c>
    </row>
    <row r="62" spans="1:12" ht="25.5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35800</v>
      </c>
      <c r="J62" s="161">
        <v>31500</v>
      </c>
      <c r="K62" s="161">
        <v>22220.560000000001</v>
      </c>
      <c r="L62" s="161">
        <v>22220.560000000001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124400</v>
      </c>
      <c r="J64" s="161">
        <v>106300</v>
      </c>
      <c r="K64" s="161">
        <v>44813.31</v>
      </c>
      <c r="L64" s="161">
        <v>44813.31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67785</v>
      </c>
      <c r="J139" s="185">
        <f>SUM(J140+J145+J153)</f>
        <v>45000</v>
      </c>
      <c r="K139" s="145">
        <f>SUM(K140+K145+K153)</f>
        <v>43339.91</v>
      </c>
      <c r="L139" s="144">
        <f>SUM(L140+L145+L153)</f>
        <v>43339.91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67785</v>
      </c>
      <c r="J153" s="185">
        <f t="shared" si="15"/>
        <v>45000</v>
      </c>
      <c r="K153" s="145">
        <f t="shared" si="15"/>
        <v>43339.91</v>
      </c>
      <c r="L153" s="144">
        <f t="shared" si="15"/>
        <v>43339.91</v>
      </c>
    </row>
    <row r="154" spans="1:12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67785</v>
      </c>
      <c r="J154" s="200">
        <f t="shared" si="15"/>
        <v>45000</v>
      </c>
      <c r="K154" s="173">
        <f t="shared" si="15"/>
        <v>43339.91</v>
      </c>
      <c r="L154" s="172">
        <f t="shared" si="15"/>
        <v>43339.91</v>
      </c>
    </row>
    <row r="155" spans="1:12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67785</v>
      </c>
      <c r="J155" s="185">
        <f>SUM(J156:J157)</f>
        <v>45000</v>
      </c>
      <c r="K155" s="145">
        <f>SUM(K156:K157)</f>
        <v>43339.91</v>
      </c>
      <c r="L155" s="144">
        <f>SUM(L156:L157)</f>
        <v>43339.91</v>
      </c>
    </row>
    <row r="156" spans="1:12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67785</v>
      </c>
      <c r="J156" s="204">
        <v>45000</v>
      </c>
      <c r="K156" s="204">
        <v>43339.91</v>
      </c>
      <c r="L156" s="204">
        <v>43339.91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203000</v>
      </c>
      <c r="J184" s="185">
        <f>SUM(J185+J238+J303)</f>
        <v>176700</v>
      </c>
      <c r="K184" s="145">
        <f>SUM(K185+K238+K303)</f>
        <v>143447.46000000002</v>
      </c>
      <c r="L184" s="144">
        <f>SUM(L185+L238+L303)</f>
        <v>143447.46000000002</v>
      </c>
    </row>
    <row r="185" spans="1:12" ht="25.5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203000</v>
      </c>
      <c r="J185" s="165">
        <f>SUM(J186+J209+J216+J228+J232)</f>
        <v>176700</v>
      </c>
      <c r="K185" s="165">
        <f>SUM(K186+K209+K216+K228+K232)</f>
        <v>143447.46000000002</v>
      </c>
      <c r="L185" s="165">
        <f>SUM(L186+L209+L216+L228+L232)</f>
        <v>143447.46000000002</v>
      </c>
    </row>
    <row r="186" spans="1:12" ht="25.5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203000</v>
      </c>
      <c r="J186" s="185">
        <f>SUM(J187+J190+J195+J201+J206)</f>
        <v>176700</v>
      </c>
      <c r="K186" s="145">
        <f>SUM(K187+K190+K195+K201+K206)</f>
        <v>143447.46000000002</v>
      </c>
      <c r="L186" s="144">
        <f>SUM(L187+L190+L195+L201+L206)</f>
        <v>143447.46000000002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27000</v>
      </c>
      <c r="J190" s="187">
        <f>J191</f>
        <v>27000</v>
      </c>
      <c r="K190" s="166">
        <f>K191</f>
        <v>0</v>
      </c>
      <c r="L190" s="165">
        <f>L191</f>
        <v>0</v>
      </c>
    </row>
    <row r="191" spans="1:12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27000</v>
      </c>
      <c r="J191" s="185">
        <f>SUM(J192:J194)</f>
        <v>27000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27000</v>
      </c>
      <c r="J194" s="160">
        <v>27000</v>
      </c>
      <c r="K194" s="160">
        <v>0</v>
      </c>
      <c r="L194" s="210">
        <v>0</v>
      </c>
    </row>
    <row r="195" spans="1:12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176000</v>
      </c>
      <c r="J195" s="185">
        <f>J196</f>
        <v>149700</v>
      </c>
      <c r="K195" s="145">
        <f>K196</f>
        <v>143447.46000000002</v>
      </c>
      <c r="L195" s="144">
        <f>L196</f>
        <v>143447.46000000002</v>
      </c>
    </row>
    <row r="196" spans="1:12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176000</v>
      </c>
      <c r="J196" s="144">
        <f>SUM(J197:J200)</f>
        <v>149700</v>
      </c>
      <c r="K196" s="144">
        <f>SUM(K197:K200)</f>
        <v>143447.46000000002</v>
      </c>
      <c r="L196" s="144">
        <f>SUM(L197:L200)</f>
        <v>143447.46000000002</v>
      </c>
    </row>
    <row r="197" spans="1:12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118800</v>
      </c>
      <c r="J197" s="162">
        <v>118800</v>
      </c>
      <c r="K197" s="162">
        <v>114435.63</v>
      </c>
      <c r="L197" s="210">
        <v>114435.63</v>
      </c>
    </row>
    <row r="198" spans="1:12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37200</v>
      </c>
      <c r="J198" s="162">
        <v>14900</v>
      </c>
      <c r="K198" s="162">
        <v>13015.63</v>
      </c>
      <c r="L198" s="162">
        <v>13015.63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20000</v>
      </c>
      <c r="J200" s="216">
        <v>16000</v>
      </c>
      <c r="K200" s="162">
        <v>15996.2</v>
      </c>
      <c r="L200" s="162">
        <v>15996.2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3127499</v>
      </c>
      <c r="J368" s="196">
        <f>SUM(J34+J184)</f>
        <v>2597364</v>
      </c>
      <c r="K368" s="196">
        <f>SUM(K34+K184)</f>
        <v>1962148.6599999997</v>
      </c>
      <c r="L368" s="196">
        <f>SUM(L34+L184)</f>
        <v>1962148.6599999997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311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309" t="s">
        <v>221</v>
      </c>
      <c r="K371" s="654" t="s">
        <v>222</v>
      </c>
      <c r="L371" s="654"/>
    </row>
    <row r="372" spans="1:12" ht="15.75" customHeight="1">
      <c r="I372" s="237"/>
      <c r="K372" s="237"/>
      <c r="L372" s="237"/>
    </row>
    <row r="373" spans="1:12" ht="29.2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313"/>
      <c r="I374" s="238" t="s">
        <v>221</v>
      </c>
      <c r="K374" s="654" t="s">
        <v>222</v>
      </c>
      <c r="L374" s="654"/>
    </row>
  </sheetData>
  <mergeCells count="31"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9055118110236227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B28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55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59"/>
  </cols>
  <sheetData>
    <row r="1" spans="1:15">
      <c r="G1" s="96"/>
      <c r="H1" s="97"/>
      <c r="I1" s="98"/>
      <c r="J1" s="256" t="s">
        <v>0</v>
      </c>
      <c r="K1" s="256"/>
      <c r="L1" s="256"/>
      <c r="M1" s="100"/>
      <c r="N1" s="256"/>
      <c r="O1" s="256"/>
    </row>
    <row r="2" spans="1:15">
      <c r="H2" s="97"/>
      <c r="I2" s="101"/>
      <c r="J2" s="256" t="s">
        <v>1</v>
      </c>
      <c r="K2" s="256"/>
      <c r="L2" s="256"/>
      <c r="M2" s="100"/>
      <c r="N2" s="256"/>
      <c r="O2" s="256"/>
    </row>
    <row r="3" spans="1:15">
      <c r="H3" s="102"/>
      <c r="I3" s="97"/>
      <c r="J3" s="256" t="s">
        <v>2</v>
      </c>
      <c r="K3" s="256"/>
      <c r="L3" s="256"/>
      <c r="M3" s="100"/>
      <c r="N3" s="256"/>
      <c r="O3" s="256"/>
    </row>
    <row r="4" spans="1:15">
      <c r="G4" s="103" t="s">
        <v>3</v>
      </c>
      <c r="H4" s="97"/>
      <c r="I4" s="101"/>
      <c r="J4" s="256" t="s">
        <v>4</v>
      </c>
      <c r="K4" s="256"/>
      <c r="L4" s="256"/>
      <c r="M4" s="100"/>
      <c r="N4" s="256"/>
      <c r="O4" s="256"/>
    </row>
    <row r="5" spans="1:15">
      <c r="H5" s="97"/>
      <c r="I5" s="101"/>
      <c r="J5" s="256" t="s">
        <v>419</v>
      </c>
      <c r="K5" s="256"/>
      <c r="L5" s="256"/>
      <c r="M5" s="100"/>
      <c r="N5" s="256"/>
      <c r="O5" s="256"/>
    </row>
    <row r="6" spans="1:15" ht="6" customHeight="1">
      <c r="H6" s="97"/>
      <c r="I6" s="101"/>
      <c r="J6" s="256"/>
      <c r="K6" s="256"/>
      <c r="L6" s="256"/>
      <c r="M6" s="100"/>
      <c r="N6" s="256"/>
      <c r="O6" s="256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100"/>
    </row>
    <row r="12" spans="1:15" ht="15.75" customHeight="1">
      <c r="A12" s="108"/>
      <c r="B12" s="256"/>
      <c r="C12" s="256"/>
      <c r="D12" s="256"/>
      <c r="E12" s="256"/>
      <c r="F12" s="256"/>
      <c r="G12" s="632" t="s">
        <v>7</v>
      </c>
      <c r="H12" s="632"/>
      <c r="I12" s="632"/>
      <c r="J12" s="632"/>
      <c r="K12" s="632"/>
      <c r="L12" s="256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56"/>
      <c r="H20" s="256"/>
      <c r="I20" s="256"/>
      <c r="J20" s="256"/>
      <c r="K20" s="256"/>
    </row>
    <row r="21" spans="1:13">
      <c r="B21" s="101"/>
      <c r="C21" s="101"/>
      <c r="D21" s="101"/>
      <c r="E21" s="637" t="s">
        <v>233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56"/>
      <c r="F25" s="254"/>
      <c r="I25" s="118"/>
      <c r="J25" s="118"/>
      <c r="K25" s="119" t="s">
        <v>14</v>
      </c>
      <c r="L25" s="116"/>
      <c r="M25" s="111"/>
    </row>
    <row r="26" spans="1:13">
      <c r="A26" s="638" t="s">
        <v>234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29.1" customHeight="1">
      <c r="A27" s="638" t="s">
        <v>235</v>
      </c>
      <c r="B27" s="638"/>
      <c r="C27" s="638"/>
      <c r="D27" s="638"/>
      <c r="E27" s="638"/>
      <c r="F27" s="638"/>
      <c r="G27" s="638"/>
      <c r="H27" s="638"/>
      <c r="I27" s="638"/>
      <c r="J27" s="257" t="s">
        <v>19</v>
      </c>
      <c r="K27" s="122" t="s">
        <v>236</v>
      </c>
      <c r="L27" s="116"/>
      <c r="M27" s="111"/>
    </row>
    <row r="28" spans="1:13">
      <c r="F28" s="94"/>
      <c r="G28" s="123" t="s">
        <v>21</v>
      </c>
      <c r="H28" s="124" t="s">
        <v>225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26</v>
      </c>
      <c r="J29" s="129" t="s">
        <v>237</v>
      </c>
      <c r="K29" s="116" t="s">
        <v>25</v>
      </c>
      <c r="L29" s="116" t="s">
        <v>24</v>
      </c>
      <c r="M29" s="111"/>
    </row>
    <row r="30" spans="1:13">
      <c r="A30" s="640" t="s">
        <v>226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23350</v>
      </c>
      <c r="J34" s="144">
        <f>SUM(J35+J46+J65+J86+J93+J113+J139+J158+J168)</f>
        <v>20300</v>
      </c>
      <c r="K34" s="145">
        <f>SUM(K35+K46+K65+K86+K93+K113+K139+K158+K168)</f>
        <v>20300</v>
      </c>
      <c r="L34" s="144">
        <f>SUM(L35+L46+L65+L86+L93+L113+L139+L158+L168)</f>
        <v>20300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11150</v>
      </c>
      <c r="J35" s="144">
        <f>SUM(J36+J42)</f>
        <v>8100</v>
      </c>
      <c r="K35" s="153">
        <f>SUM(K36+K42)</f>
        <v>8100</v>
      </c>
      <c r="L35" s="154">
        <f>SUM(L36+L42)</f>
        <v>8100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11000</v>
      </c>
      <c r="J36" s="144">
        <f>SUM(J37)</f>
        <v>8000</v>
      </c>
      <c r="K36" s="145">
        <f>SUM(K37)</f>
        <v>8000</v>
      </c>
      <c r="L36" s="144">
        <f>SUM(L37)</f>
        <v>8000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11000</v>
      </c>
      <c r="J37" s="144">
        <f t="shared" ref="J37:L38" si="0">SUM(J38)</f>
        <v>8000</v>
      </c>
      <c r="K37" s="144">
        <f t="shared" si="0"/>
        <v>8000</v>
      </c>
      <c r="L37" s="144">
        <f t="shared" si="0"/>
        <v>8000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11000</v>
      </c>
      <c r="J38" s="145">
        <f t="shared" si="0"/>
        <v>8000</v>
      </c>
      <c r="K38" s="145">
        <f t="shared" si="0"/>
        <v>8000</v>
      </c>
      <c r="L38" s="145">
        <f t="shared" si="0"/>
        <v>8000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11000</v>
      </c>
      <c r="J39" s="161">
        <v>8000</v>
      </c>
      <c r="K39" s="161">
        <v>8000</v>
      </c>
      <c r="L39" s="161">
        <v>8000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150</v>
      </c>
      <c r="J42" s="144">
        <f t="shared" si="1"/>
        <v>100</v>
      </c>
      <c r="K42" s="145">
        <f t="shared" si="1"/>
        <v>100</v>
      </c>
      <c r="L42" s="144">
        <f t="shared" si="1"/>
        <v>100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150</v>
      </c>
      <c r="J43" s="144">
        <f t="shared" si="1"/>
        <v>100</v>
      </c>
      <c r="K43" s="144">
        <f t="shared" si="1"/>
        <v>100</v>
      </c>
      <c r="L43" s="144">
        <f t="shared" si="1"/>
        <v>100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150</v>
      </c>
      <c r="J44" s="144">
        <f t="shared" si="1"/>
        <v>100</v>
      </c>
      <c r="K44" s="144">
        <f t="shared" si="1"/>
        <v>100</v>
      </c>
      <c r="L44" s="144">
        <f t="shared" si="1"/>
        <v>100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150</v>
      </c>
      <c r="J45" s="161">
        <v>100</v>
      </c>
      <c r="K45" s="161">
        <v>100</v>
      </c>
      <c r="L45" s="161">
        <v>100</v>
      </c>
    </row>
    <row r="46" spans="1:15" hidden="1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0</v>
      </c>
      <c r="J46" s="166">
        <f t="shared" si="2"/>
        <v>0</v>
      </c>
      <c r="K46" s="165">
        <f t="shared" si="2"/>
        <v>0</v>
      </c>
      <c r="L46" s="165">
        <f t="shared" si="2"/>
        <v>0</v>
      </c>
    </row>
    <row r="47" spans="1:15" hidden="1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0</v>
      </c>
      <c r="J47" s="145">
        <f t="shared" si="2"/>
        <v>0</v>
      </c>
      <c r="K47" s="144">
        <f t="shared" si="2"/>
        <v>0</v>
      </c>
      <c r="L47" s="145">
        <f t="shared" si="2"/>
        <v>0</v>
      </c>
    </row>
    <row r="48" spans="1:15" hidden="1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0</v>
      </c>
      <c r="J48" s="145">
        <f t="shared" si="2"/>
        <v>0</v>
      </c>
      <c r="K48" s="154">
        <f t="shared" si="2"/>
        <v>0</v>
      </c>
      <c r="L48" s="154">
        <f t="shared" si="2"/>
        <v>0</v>
      </c>
    </row>
    <row r="49" spans="1:12" hidden="1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0</v>
      </c>
      <c r="J49" s="172">
        <f>SUM(J50:J64)</f>
        <v>0</v>
      </c>
      <c r="K49" s="173">
        <f>SUM(K50:K64)</f>
        <v>0</v>
      </c>
      <c r="L49" s="173">
        <f>SUM(L50:L64)</f>
        <v>0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 hidden="1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0</v>
      </c>
      <c r="J64" s="161">
        <v>0</v>
      </c>
      <c r="K64" s="161">
        <v>0</v>
      </c>
      <c r="L64" s="161">
        <v>0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12200</v>
      </c>
      <c r="J139" s="185">
        <f>SUM(J140+J145+J153)</f>
        <v>12200</v>
      </c>
      <c r="K139" s="145">
        <f>SUM(K140+K145+K153)</f>
        <v>12200</v>
      </c>
      <c r="L139" s="144">
        <f>SUM(L140+L145+L153)</f>
        <v>12200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12200</v>
      </c>
      <c r="J153" s="185">
        <f t="shared" si="15"/>
        <v>12200</v>
      </c>
      <c r="K153" s="145">
        <f t="shared" si="15"/>
        <v>12200</v>
      </c>
      <c r="L153" s="144">
        <f t="shared" si="15"/>
        <v>12200</v>
      </c>
    </row>
    <row r="154" spans="1:12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12200</v>
      </c>
      <c r="J154" s="200">
        <f t="shared" si="15"/>
        <v>12200</v>
      </c>
      <c r="K154" s="173">
        <f t="shared" si="15"/>
        <v>12200</v>
      </c>
      <c r="L154" s="172">
        <f t="shared" si="15"/>
        <v>12200</v>
      </c>
    </row>
    <row r="155" spans="1:12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12200</v>
      </c>
      <c r="J155" s="185">
        <f>SUM(J156:J157)</f>
        <v>12200</v>
      </c>
      <c r="K155" s="145">
        <f>SUM(K156:K157)</f>
        <v>12200</v>
      </c>
      <c r="L155" s="144">
        <f>SUM(L156:L157)</f>
        <v>12200</v>
      </c>
    </row>
    <row r="156" spans="1:12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12200</v>
      </c>
      <c r="J156" s="204">
        <v>12200</v>
      </c>
      <c r="K156" s="204">
        <v>12200</v>
      </c>
      <c r="L156" s="204">
        <v>12200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23350</v>
      </c>
      <c r="J368" s="196">
        <f>SUM(J34+J184)</f>
        <v>20300</v>
      </c>
      <c r="K368" s="196">
        <f>SUM(K34+K184)</f>
        <v>20300</v>
      </c>
      <c r="L368" s="196">
        <f>SUM(L34+L184)</f>
        <v>20300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53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58" t="s">
        <v>221</v>
      </c>
      <c r="K371" s="654" t="s">
        <v>222</v>
      </c>
      <c r="L371" s="654"/>
    </row>
    <row r="372" spans="1:12" ht="6.75" customHeight="1">
      <c r="I372" s="237"/>
      <c r="K372" s="237"/>
      <c r="L372" s="237"/>
    </row>
    <row r="373" spans="1:12" ht="24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55"/>
      <c r="I374" s="238" t="s">
        <v>221</v>
      </c>
      <c r="K374" s="654" t="s">
        <v>222</v>
      </c>
      <c r="L374" s="654"/>
    </row>
  </sheetData>
  <mergeCells count="31"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" bottom="0" header="0" footer="0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6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92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94"/>
  </cols>
  <sheetData>
    <row r="1" spans="1:15">
      <c r="G1" s="96"/>
      <c r="H1" s="97"/>
      <c r="I1" s="98"/>
      <c r="J1" s="293" t="s">
        <v>0</v>
      </c>
      <c r="K1" s="293"/>
      <c r="L1" s="293"/>
      <c r="M1" s="100"/>
      <c r="N1" s="293"/>
      <c r="O1" s="293"/>
    </row>
    <row r="2" spans="1:15">
      <c r="H2" s="97"/>
      <c r="I2" s="101"/>
      <c r="J2" s="293" t="s">
        <v>1</v>
      </c>
      <c r="K2" s="293"/>
      <c r="L2" s="293"/>
      <c r="M2" s="100"/>
      <c r="N2" s="293"/>
      <c r="O2" s="293"/>
    </row>
    <row r="3" spans="1:15">
      <c r="H3" s="102"/>
      <c r="I3" s="97"/>
      <c r="J3" s="293" t="s">
        <v>2</v>
      </c>
      <c r="K3" s="293"/>
      <c r="L3" s="293"/>
      <c r="M3" s="100"/>
      <c r="N3" s="293"/>
      <c r="O3" s="293"/>
    </row>
    <row r="4" spans="1:15">
      <c r="G4" s="103" t="s">
        <v>3</v>
      </c>
      <c r="H4" s="97"/>
      <c r="I4" s="101"/>
      <c r="J4" s="293" t="s">
        <v>4</v>
      </c>
      <c r="K4" s="293"/>
      <c r="L4" s="293"/>
      <c r="M4" s="100"/>
      <c r="N4" s="293"/>
      <c r="O4" s="293"/>
    </row>
    <row r="5" spans="1:15">
      <c r="H5" s="97"/>
      <c r="I5" s="101"/>
      <c r="J5" s="293" t="s">
        <v>419</v>
      </c>
      <c r="K5" s="293"/>
      <c r="L5" s="293"/>
      <c r="M5" s="100"/>
      <c r="N5" s="293"/>
      <c r="O5" s="293"/>
    </row>
    <row r="6" spans="1:15" ht="6" customHeight="1">
      <c r="H6" s="97"/>
      <c r="I6" s="101"/>
      <c r="J6" s="293"/>
      <c r="K6" s="293"/>
      <c r="L6" s="293"/>
      <c r="M6" s="100"/>
      <c r="N6" s="293"/>
      <c r="O6" s="293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100"/>
    </row>
    <row r="12" spans="1:15" ht="15.75" customHeight="1">
      <c r="A12" s="108"/>
      <c r="B12" s="293"/>
      <c r="C12" s="293"/>
      <c r="D12" s="293"/>
      <c r="E12" s="293"/>
      <c r="F12" s="293"/>
      <c r="G12" s="632" t="s">
        <v>7</v>
      </c>
      <c r="H12" s="632"/>
      <c r="I12" s="632"/>
      <c r="J12" s="632"/>
      <c r="K12" s="632"/>
      <c r="L12" s="293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93"/>
      <c r="H20" s="293"/>
      <c r="I20" s="293"/>
      <c r="J20" s="293"/>
      <c r="K20" s="293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93"/>
      <c r="F25" s="291"/>
      <c r="I25" s="118"/>
      <c r="J25" s="118"/>
      <c r="K25" s="119" t="s">
        <v>14</v>
      </c>
      <c r="L25" s="116"/>
      <c r="M25" s="111"/>
    </row>
    <row r="26" spans="1:13">
      <c r="A26" s="638"/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289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223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/>
      <c r="J29" s="129"/>
      <c r="K29" s="116"/>
      <c r="L29" s="116"/>
      <c r="M29" s="111"/>
    </row>
    <row r="30" spans="1:13">
      <c r="A30" s="640" t="s">
        <v>224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1812328</v>
      </c>
      <c r="J34" s="144">
        <f>SUM(J35+J46+J65+J86+J93+J113+J139+J158+J168)</f>
        <v>1537100</v>
      </c>
      <c r="K34" s="145">
        <f>SUM(K35+K46+K65+K86+K93+K113+K139+K158+K168)</f>
        <v>1139769.4300000002</v>
      </c>
      <c r="L34" s="144">
        <f>SUM(L35+L46+L65+L86+L93+L113+L139+L158+L168)</f>
        <v>1139769.4300000002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1745800</v>
      </c>
      <c r="J35" s="144">
        <f>SUM(J36+J42)</f>
        <v>1483600</v>
      </c>
      <c r="K35" s="153">
        <f>SUM(K36+K42)</f>
        <v>1100506.3600000001</v>
      </c>
      <c r="L35" s="154">
        <f>SUM(L36+L42)</f>
        <v>1100506.3600000001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1720500</v>
      </c>
      <c r="J36" s="144">
        <f>SUM(J37)</f>
        <v>1461200</v>
      </c>
      <c r="K36" s="145">
        <f>SUM(K37)</f>
        <v>1083986.3700000001</v>
      </c>
      <c r="L36" s="144">
        <f>SUM(L37)</f>
        <v>1083986.3700000001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1720500</v>
      </c>
      <c r="J37" s="144">
        <f t="shared" ref="J37:L38" si="0">SUM(J38)</f>
        <v>1461200</v>
      </c>
      <c r="K37" s="144">
        <f t="shared" si="0"/>
        <v>1083986.3700000001</v>
      </c>
      <c r="L37" s="144">
        <f t="shared" si="0"/>
        <v>1083986.3700000001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1720500</v>
      </c>
      <c r="J38" s="145">
        <f t="shared" si="0"/>
        <v>1461200</v>
      </c>
      <c r="K38" s="145">
        <f t="shared" si="0"/>
        <v>1083986.3700000001</v>
      </c>
      <c r="L38" s="145">
        <f t="shared" si="0"/>
        <v>1083986.3700000001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1720500</v>
      </c>
      <c r="J39" s="161">
        <v>1461200</v>
      </c>
      <c r="K39" s="161">
        <v>1083986.3700000001</v>
      </c>
      <c r="L39" s="161">
        <v>1083986.3700000001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25300</v>
      </c>
      <c r="J42" s="144">
        <f t="shared" si="1"/>
        <v>22400</v>
      </c>
      <c r="K42" s="145">
        <f t="shared" si="1"/>
        <v>16519.990000000002</v>
      </c>
      <c r="L42" s="144">
        <f t="shared" si="1"/>
        <v>16519.990000000002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25300</v>
      </c>
      <c r="J43" s="144">
        <f t="shared" si="1"/>
        <v>22400</v>
      </c>
      <c r="K43" s="144">
        <f t="shared" si="1"/>
        <v>16519.990000000002</v>
      </c>
      <c r="L43" s="144">
        <f t="shared" si="1"/>
        <v>16519.990000000002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25300</v>
      </c>
      <c r="J44" s="144">
        <f t="shared" si="1"/>
        <v>22400</v>
      </c>
      <c r="K44" s="144">
        <f t="shared" si="1"/>
        <v>16519.990000000002</v>
      </c>
      <c r="L44" s="144">
        <f t="shared" si="1"/>
        <v>16519.990000000002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25300</v>
      </c>
      <c r="J45" s="161">
        <v>22400</v>
      </c>
      <c r="K45" s="161">
        <v>16519.990000000002</v>
      </c>
      <c r="L45" s="161">
        <v>16519.990000000002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58000</v>
      </c>
      <c r="J46" s="166">
        <f t="shared" si="2"/>
        <v>49700</v>
      </c>
      <c r="K46" s="165">
        <f t="shared" si="2"/>
        <v>35600.78</v>
      </c>
      <c r="L46" s="165">
        <f t="shared" si="2"/>
        <v>35600.78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58000</v>
      </c>
      <c r="J47" s="145">
        <f t="shared" si="2"/>
        <v>49700</v>
      </c>
      <c r="K47" s="144">
        <f t="shared" si="2"/>
        <v>35600.78</v>
      </c>
      <c r="L47" s="145">
        <f t="shared" si="2"/>
        <v>35600.78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58000</v>
      </c>
      <c r="J48" s="145">
        <f t="shared" si="2"/>
        <v>49700</v>
      </c>
      <c r="K48" s="154">
        <f t="shared" si="2"/>
        <v>35600.78</v>
      </c>
      <c r="L48" s="154">
        <f t="shared" si="2"/>
        <v>35600.78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58000</v>
      </c>
      <c r="J49" s="172">
        <f>SUM(J50:J64)</f>
        <v>49700</v>
      </c>
      <c r="K49" s="173">
        <f>SUM(K50:K64)</f>
        <v>35600.78</v>
      </c>
      <c r="L49" s="173">
        <f>SUM(L50:L64)</f>
        <v>35600.78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6900</v>
      </c>
      <c r="J59" s="161">
        <v>6200</v>
      </c>
      <c r="K59" s="161">
        <v>4435.43</v>
      </c>
      <c r="L59" s="161">
        <v>4435.43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29500</v>
      </c>
      <c r="J62" s="161">
        <v>26000</v>
      </c>
      <c r="K62" s="161">
        <v>17502.45</v>
      </c>
      <c r="L62" s="161">
        <v>17502.45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21600</v>
      </c>
      <c r="J64" s="161">
        <v>17500</v>
      </c>
      <c r="K64" s="161">
        <v>13662.9</v>
      </c>
      <c r="L64" s="161">
        <v>13662.9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8528</v>
      </c>
      <c r="J139" s="185">
        <f>SUM(J140+J145+J153)</f>
        <v>3800</v>
      </c>
      <c r="K139" s="145">
        <f>SUM(K140+K145+K153)</f>
        <v>3662.29</v>
      </c>
      <c r="L139" s="144">
        <f>SUM(L140+L145+L153)</f>
        <v>3662.29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8528</v>
      </c>
      <c r="J153" s="185">
        <f t="shared" si="15"/>
        <v>3800</v>
      </c>
      <c r="K153" s="145">
        <f t="shared" si="15"/>
        <v>3662.29</v>
      </c>
      <c r="L153" s="144">
        <f t="shared" si="15"/>
        <v>3662.29</v>
      </c>
    </row>
    <row r="154" spans="1:12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8528</v>
      </c>
      <c r="J154" s="200">
        <f t="shared" si="15"/>
        <v>3800</v>
      </c>
      <c r="K154" s="173">
        <f t="shared" si="15"/>
        <v>3662.29</v>
      </c>
      <c r="L154" s="172">
        <f t="shared" si="15"/>
        <v>3662.29</v>
      </c>
    </row>
    <row r="155" spans="1:12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8528</v>
      </c>
      <c r="J155" s="185">
        <f>SUM(J156:J157)</f>
        <v>3800</v>
      </c>
      <c r="K155" s="145">
        <f>SUM(K156:K157)</f>
        <v>3662.29</v>
      </c>
      <c r="L155" s="144">
        <f>SUM(L156:L157)</f>
        <v>3662.29</v>
      </c>
    </row>
    <row r="156" spans="1:12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8528</v>
      </c>
      <c r="J156" s="204">
        <v>3800</v>
      </c>
      <c r="K156" s="204">
        <v>3662.29</v>
      </c>
      <c r="L156" s="204">
        <v>3662.29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1812328</v>
      </c>
      <c r="J368" s="196">
        <f>SUM(J34+J184)</f>
        <v>1537100</v>
      </c>
      <c r="K368" s="196">
        <f>SUM(K34+K184)</f>
        <v>1139769.4300000002</v>
      </c>
      <c r="L368" s="196">
        <f>SUM(L34+L184)</f>
        <v>1139769.4300000002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90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88" t="s">
        <v>221</v>
      </c>
      <c r="K371" s="654" t="s">
        <v>222</v>
      </c>
      <c r="L371" s="654"/>
    </row>
    <row r="372" spans="1:12" ht="8.25" customHeight="1">
      <c r="I372" s="237"/>
      <c r="K372" s="237"/>
      <c r="L372" s="237"/>
    </row>
    <row r="373" spans="1:12" ht="24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92"/>
      <c r="I374" s="238" t="s">
        <v>221</v>
      </c>
      <c r="K374" s="654" t="s">
        <v>222</v>
      </c>
      <c r="L374" s="654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</mergeCells>
  <pageMargins left="0.70866141732283472" right="0" top="0" bottom="0" header="0" footer="0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37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64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66"/>
  </cols>
  <sheetData>
    <row r="1" spans="1:15">
      <c r="G1" s="96"/>
      <c r="H1" s="97"/>
      <c r="I1" s="98"/>
      <c r="J1" s="265" t="s">
        <v>0</v>
      </c>
      <c r="K1" s="265"/>
      <c r="L1" s="265"/>
      <c r="M1" s="100"/>
      <c r="N1" s="265"/>
      <c r="O1" s="265"/>
    </row>
    <row r="2" spans="1:15">
      <c r="H2" s="97"/>
      <c r="I2" s="101"/>
      <c r="J2" s="265" t="s">
        <v>1</v>
      </c>
      <c r="K2" s="265"/>
      <c r="L2" s="265"/>
      <c r="M2" s="100"/>
      <c r="N2" s="265"/>
      <c r="O2" s="265"/>
    </row>
    <row r="3" spans="1:15">
      <c r="H3" s="102"/>
      <c r="I3" s="97"/>
      <c r="J3" s="265" t="s">
        <v>2</v>
      </c>
      <c r="K3" s="265"/>
      <c r="L3" s="265"/>
      <c r="M3" s="100"/>
      <c r="N3" s="265"/>
      <c r="O3" s="265"/>
    </row>
    <row r="4" spans="1:15">
      <c r="G4" s="103" t="s">
        <v>3</v>
      </c>
      <c r="H4" s="97"/>
      <c r="I4" s="101"/>
      <c r="J4" s="265" t="s">
        <v>4</v>
      </c>
      <c r="K4" s="265"/>
      <c r="L4" s="265"/>
      <c r="M4" s="100"/>
      <c r="N4" s="265"/>
      <c r="O4" s="265"/>
    </row>
    <row r="5" spans="1:15">
      <c r="H5" s="97"/>
      <c r="I5" s="101"/>
      <c r="J5" s="265" t="s">
        <v>419</v>
      </c>
      <c r="K5" s="265"/>
      <c r="L5" s="265"/>
      <c r="M5" s="100"/>
      <c r="N5" s="265"/>
      <c r="O5" s="265"/>
    </row>
    <row r="6" spans="1:15" ht="6" customHeight="1">
      <c r="H6" s="97"/>
      <c r="I6" s="101"/>
      <c r="J6" s="265"/>
      <c r="K6" s="265"/>
      <c r="L6" s="265"/>
      <c r="M6" s="100"/>
      <c r="N6" s="265"/>
      <c r="O6" s="265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100"/>
    </row>
    <row r="12" spans="1:15" ht="15.75" customHeight="1">
      <c r="A12" s="108"/>
      <c r="B12" s="265"/>
      <c r="C12" s="265"/>
      <c r="D12" s="265"/>
      <c r="E12" s="265"/>
      <c r="F12" s="265"/>
      <c r="G12" s="632" t="s">
        <v>7</v>
      </c>
      <c r="H12" s="632"/>
      <c r="I12" s="632"/>
      <c r="J12" s="632"/>
      <c r="K12" s="632"/>
      <c r="L12" s="265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65"/>
      <c r="H20" s="265"/>
      <c r="I20" s="265"/>
      <c r="J20" s="265"/>
      <c r="K20" s="265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65"/>
      <c r="F25" s="263"/>
      <c r="I25" s="118"/>
      <c r="J25" s="118"/>
      <c r="K25" s="119" t="s">
        <v>14</v>
      </c>
      <c r="L25" s="116"/>
      <c r="M25" s="111"/>
    </row>
    <row r="26" spans="1:13">
      <c r="A26" s="638" t="s">
        <v>15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261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223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25</v>
      </c>
      <c r="L29" s="116" t="s">
        <v>26</v>
      </c>
      <c r="M29" s="111"/>
    </row>
    <row r="30" spans="1:13">
      <c r="A30" s="640" t="s">
        <v>224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1656328</v>
      </c>
      <c r="J34" s="144">
        <f>SUM(J35+J46+J65+J86+J93+J113+J139+J158+J168)</f>
        <v>1409500</v>
      </c>
      <c r="K34" s="145">
        <f>SUM(K35+K46+K65+K86+K93+K113+K139+K158+K168)</f>
        <v>1047643.2500000001</v>
      </c>
      <c r="L34" s="144">
        <f>SUM(L35+L46+L65+L86+L93+L113+L139+L158+L168)</f>
        <v>1047643.2500000001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1590300</v>
      </c>
      <c r="J35" s="144">
        <f>SUM(J36+J42)</f>
        <v>1356300</v>
      </c>
      <c r="K35" s="153">
        <f>SUM(K36+K42)</f>
        <v>1008577.67</v>
      </c>
      <c r="L35" s="154">
        <f>SUM(L36+L42)</f>
        <v>1008577.67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1567200</v>
      </c>
      <c r="J36" s="144">
        <f>SUM(J37)</f>
        <v>1335800</v>
      </c>
      <c r="K36" s="145">
        <f>SUM(K37)</f>
        <v>993358.8</v>
      </c>
      <c r="L36" s="144">
        <f>SUM(L37)</f>
        <v>993358.8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1567200</v>
      </c>
      <c r="J37" s="144">
        <f t="shared" ref="J37:L38" si="0">SUM(J38)</f>
        <v>1335800</v>
      </c>
      <c r="K37" s="144">
        <f t="shared" si="0"/>
        <v>993358.8</v>
      </c>
      <c r="L37" s="144">
        <f t="shared" si="0"/>
        <v>993358.8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1567200</v>
      </c>
      <c r="J38" s="145">
        <f t="shared" si="0"/>
        <v>1335800</v>
      </c>
      <c r="K38" s="145">
        <f t="shared" si="0"/>
        <v>993358.8</v>
      </c>
      <c r="L38" s="145">
        <f t="shared" si="0"/>
        <v>993358.8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1567200</v>
      </c>
      <c r="J39" s="161">
        <v>1335800</v>
      </c>
      <c r="K39" s="161">
        <v>993358.8</v>
      </c>
      <c r="L39" s="161">
        <v>993358.8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23100</v>
      </c>
      <c r="J42" s="144">
        <f t="shared" si="1"/>
        <v>20500</v>
      </c>
      <c r="K42" s="145">
        <f t="shared" si="1"/>
        <v>15218.87</v>
      </c>
      <c r="L42" s="144">
        <f t="shared" si="1"/>
        <v>15218.87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23100</v>
      </c>
      <c r="J43" s="144">
        <f t="shared" si="1"/>
        <v>20500</v>
      </c>
      <c r="K43" s="144">
        <f t="shared" si="1"/>
        <v>15218.87</v>
      </c>
      <c r="L43" s="144">
        <f t="shared" si="1"/>
        <v>15218.87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23100</v>
      </c>
      <c r="J44" s="144">
        <f t="shared" si="1"/>
        <v>20500</v>
      </c>
      <c r="K44" s="144">
        <f t="shared" si="1"/>
        <v>15218.87</v>
      </c>
      <c r="L44" s="144">
        <f t="shared" si="1"/>
        <v>15218.87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23100</v>
      </c>
      <c r="J45" s="161">
        <v>20500</v>
      </c>
      <c r="K45" s="161">
        <v>15218.87</v>
      </c>
      <c r="L45" s="161">
        <v>15218.87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58000</v>
      </c>
      <c r="J46" s="166">
        <f t="shared" si="2"/>
        <v>49700</v>
      </c>
      <c r="K46" s="165">
        <f t="shared" si="2"/>
        <v>35600.78</v>
      </c>
      <c r="L46" s="165">
        <f t="shared" si="2"/>
        <v>35600.78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58000</v>
      </c>
      <c r="J47" s="145">
        <f t="shared" si="2"/>
        <v>49700</v>
      </c>
      <c r="K47" s="144">
        <f t="shared" si="2"/>
        <v>35600.78</v>
      </c>
      <c r="L47" s="145">
        <f t="shared" si="2"/>
        <v>35600.78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58000</v>
      </c>
      <c r="J48" s="145">
        <f t="shared" si="2"/>
        <v>49700</v>
      </c>
      <c r="K48" s="154">
        <f t="shared" si="2"/>
        <v>35600.78</v>
      </c>
      <c r="L48" s="154">
        <f t="shared" si="2"/>
        <v>35600.78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58000</v>
      </c>
      <c r="J49" s="172">
        <f>SUM(J50:J64)</f>
        <v>49700</v>
      </c>
      <c r="K49" s="173">
        <f>SUM(K50:K64)</f>
        <v>35600.78</v>
      </c>
      <c r="L49" s="173">
        <f>SUM(L50:L64)</f>
        <v>35600.78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6900</v>
      </c>
      <c r="J59" s="161">
        <v>6200</v>
      </c>
      <c r="K59" s="161">
        <v>4435.43</v>
      </c>
      <c r="L59" s="161">
        <v>4435.43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29500</v>
      </c>
      <c r="J62" s="161">
        <v>26000</v>
      </c>
      <c r="K62" s="161">
        <v>17502.45</v>
      </c>
      <c r="L62" s="161">
        <v>17502.45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21600</v>
      </c>
      <c r="J64" s="161">
        <v>17500</v>
      </c>
      <c r="K64" s="161">
        <v>13662.9</v>
      </c>
      <c r="L64" s="161">
        <v>13662.9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8028</v>
      </c>
      <c r="J139" s="185">
        <f>SUM(J140+J145+J153)</f>
        <v>3500</v>
      </c>
      <c r="K139" s="145">
        <f>SUM(K140+K145+K153)</f>
        <v>3464.8</v>
      </c>
      <c r="L139" s="144">
        <f>SUM(L140+L145+L153)</f>
        <v>3464.8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8028</v>
      </c>
      <c r="J153" s="185">
        <f t="shared" si="15"/>
        <v>3500</v>
      </c>
      <c r="K153" s="145">
        <f t="shared" si="15"/>
        <v>3464.8</v>
      </c>
      <c r="L153" s="144">
        <f t="shared" si="15"/>
        <v>3464.8</v>
      </c>
    </row>
    <row r="154" spans="1:12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8028</v>
      </c>
      <c r="J154" s="200">
        <f t="shared" si="15"/>
        <v>3500</v>
      </c>
      <c r="K154" s="173">
        <f t="shared" si="15"/>
        <v>3464.8</v>
      </c>
      <c r="L154" s="172">
        <f t="shared" si="15"/>
        <v>3464.8</v>
      </c>
    </row>
    <row r="155" spans="1:12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8028</v>
      </c>
      <c r="J155" s="185">
        <f>SUM(J156:J157)</f>
        <v>3500</v>
      </c>
      <c r="K155" s="145">
        <f>SUM(K156:K157)</f>
        <v>3464.8</v>
      </c>
      <c r="L155" s="144">
        <f>SUM(L156:L157)</f>
        <v>3464.8</v>
      </c>
    </row>
    <row r="156" spans="1:12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8028</v>
      </c>
      <c r="J156" s="204">
        <v>3500</v>
      </c>
      <c r="K156" s="204">
        <v>3464.8</v>
      </c>
      <c r="L156" s="204">
        <v>3464.8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1656328</v>
      </c>
      <c r="J368" s="196">
        <f>SUM(J34+J184)</f>
        <v>1409500</v>
      </c>
      <c r="K368" s="196">
        <f>SUM(K34+K184)</f>
        <v>1047643.2500000001</v>
      </c>
      <c r="L368" s="196">
        <f>SUM(L34+L184)</f>
        <v>1047643.2500000001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62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60" t="s">
        <v>221</v>
      </c>
      <c r="K371" s="654" t="s">
        <v>222</v>
      </c>
      <c r="L371" s="654"/>
    </row>
    <row r="372" spans="1:12" ht="12.75" customHeight="1">
      <c r="I372" s="237"/>
      <c r="K372" s="237"/>
      <c r="L372" s="237"/>
    </row>
    <row r="373" spans="1:12" ht="26.2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64"/>
      <c r="I374" s="238" t="s">
        <v>221</v>
      </c>
      <c r="K374" s="654" t="s">
        <v>222</v>
      </c>
      <c r="L374" s="654"/>
    </row>
  </sheetData>
  <mergeCells count="31"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8740157480314965" right="0" top="0" bottom="0" header="0" footer="0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10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64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66"/>
  </cols>
  <sheetData>
    <row r="1" spans="1:15">
      <c r="G1" s="96"/>
      <c r="H1" s="97"/>
      <c r="I1" s="98"/>
      <c r="J1" s="265" t="s">
        <v>0</v>
      </c>
      <c r="K1" s="265"/>
      <c r="L1" s="265"/>
      <c r="M1" s="100"/>
      <c r="N1" s="265"/>
      <c r="O1" s="265"/>
    </row>
    <row r="2" spans="1:15">
      <c r="H2" s="97"/>
      <c r="I2" s="101"/>
      <c r="J2" s="265" t="s">
        <v>1</v>
      </c>
      <c r="K2" s="265"/>
      <c r="L2" s="265"/>
      <c r="M2" s="100"/>
      <c r="N2" s="265"/>
      <c r="O2" s="265"/>
    </row>
    <row r="3" spans="1:15">
      <c r="H3" s="102"/>
      <c r="I3" s="97"/>
      <c r="J3" s="265" t="s">
        <v>2</v>
      </c>
      <c r="K3" s="265"/>
      <c r="L3" s="265"/>
      <c r="M3" s="100"/>
      <c r="N3" s="265"/>
      <c r="O3" s="265"/>
    </row>
    <row r="4" spans="1:15">
      <c r="G4" s="103" t="s">
        <v>3</v>
      </c>
      <c r="H4" s="97"/>
      <c r="I4" s="101"/>
      <c r="J4" s="265" t="s">
        <v>4</v>
      </c>
      <c r="K4" s="265"/>
      <c r="L4" s="265"/>
      <c r="M4" s="100"/>
      <c r="N4" s="265"/>
      <c r="O4" s="265"/>
    </row>
    <row r="5" spans="1:15">
      <c r="H5" s="97"/>
      <c r="I5" s="101"/>
      <c r="J5" s="265" t="s">
        <v>419</v>
      </c>
      <c r="K5" s="265"/>
      <c r="L5" s="265"/>
      <c r="M5" s="100"/>
      <c r="N5" s="265"/>
      <c r="O5" s="265"/>
    </row>
    <row r="6" spans="1:15" ht="6" customHeight="1">
      <c r="H6" s="97"/>
      <c r="I6" s="101"/>
      <c r="J6" s="265"/>
      <c r="K6" s="265"/>
      <c r="L6" s="265"/>
      <c r="M6" s="100"/>
      <c r="N6" s="265"/>
      <c r="O6" s="265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100"/>
    </row>
    <row r="12" spans="1:15" ht="15.75" customHeight="1">
      <c r="A12" s="108"/>
      <c r="B12" s="265"/>
      <c r="C12" s="265"/>
      <c r="D12" s="265"/>
      <c r="E12" s="265"/>
      <c r="F12" s="265"/>
      <c r="G12" s="632" t="s">
        <v>7</v>
      </c>
      <c r="H12" s="632"/>
      <c r="I12" s="632"/>
      <c r="J12" s="632"/>
      <c r="K12" s="632"/>
      <c r="L12" s="265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65"/>
      <c r="H20" s="265"/>
      <c r="I20" s="265"/>
      <c r="J20" s="265"/>
      <c r="K20" s="265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65"/>
      <c r="F25" s="263"/>
      <c r="I25" s="118"/>
      <c r="J25" s="118"/>
      <c r="K25" s="119" t="s">
        <v>14</v>
      </c>
      <c r="L25" s="116"/>
      <c r="M25" s="111"/>
    </row>
    <row r="26" spans="1:13">
      <c r="A26" s="638" t="s">
        <v>229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261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223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26</v>
      </c>
      <c r="L29" s="116" t="s">
        <v>26</v>
      </c>
      <c r="M29" s="111"/>
    </row>
    <row r="30" spans="1:13">
      <c r="A30" s="640" t="s">
        <v>224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156000</v>
      </c>
      <c r="J34" s="144">
        <f>SUM(J35+J46+J65+J86+J93+J113+J139+J158+J168)</f>
        <v>127600</v>
      </c>
      <c r="K34" s="145">
        <f>SUM(K35+K46+K65+K86+K93+K113+K139+K158+K168)</f>
        <v>92126.180000000008</v>
      </c>
      <c r="L34" s="144">
        <f>SUM(L35+L46+L65+L86+L93+L113+L139+L158+L168)</f>
        <v>92126.180000000008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155500</v>
      </c>
      <c r="J35" s="144">
        <f>SUM(J36+J42)</f>
        <v>127300</v>
      </c>
      <c r="K35" s="153">
        <f>SUM(K36+K42)</f>
        <v>91928.69</v>
      </c>
      <c r="L35" s="154">
        <f>SUM(L36+L42)</f>
        <v>91928.69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153300</v>
      </c>
      <c r="J36" s="144">
        <f>SUM(J37)</f>
        <v>125400</v>
      </c>
      <c r="K36" s="145">
        <f>SUM(K37)</f>
        <v>90627.57</v>
      </c>
      <c r="L36" s="144">
        <f>SUM(L37)</f>
        <v>90627.57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153300</v>
      </c>
      <c r="J37" s="144">
        <f t="shared" ref="J37:L38" si="0">SUM(J38)</f>
        <v>125400</v>
      </c>
      <c r="K37" s="144">
        <f t="shared" si="0"/>
        <v>90627.57</v>
      </c>
      <c r="L37" s="144">
        <f t="shared" si="0"/>
        <v>90627.57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153300</v>
      </c>
      <c r="J38" s="145">
        <f t="shared" si="0"/>
        <v>125400</v>
      </c>
      <c r="K38" s="145">
        <f t="shared" si="0"/>
        <v>90627.57</v>
      </c>
      <c r="L38" s="145">
        <f t="shared" si="0"/>
        <v>90627.57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153300</v>
      </c>
      <c r="J39" s="161">
        <v>125400</v>
      </c>
      <c r="K39" s="161">
        <v>90627.57</v>
      </c>
      <c r="L39" s="161">
        <v>90627.57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2200</v>
      </c>
      <c r="J42" s="144">
        <f t="shared" si="1"/>
        <v>1900</v>
      </c>
      <c r="K42" s="145">
        <f t="shared" si="1"/>
        <v>1301.1199999999999</v>
      </c>
      <c r="L42" s="144">
        <f t="shared" si="1"/>
        <v>1301.1199999999999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2200</v>
      </c>
      <c r="J43" s="144">
        <f t="shared" si="1"/>
        <v>1900</v>
      </c>
      <c r="K43" s="144">
        <f t="shared" si="1"/>
        <v>1301.1199999999999</v>
      </c>
      <c r="L43" s="144">
        <f t="shared" si="1"/>
        <v>1301.1199999999999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2200</v>
      </c>
      <c r="J44" s="144">
        <f t="shared" si="1"/>
        <v>1900</v>
      </c>
      <c r="K44" s="144">
        <f t="shared" si="1"/>
        <v>1301.1199999999999</v>
      </c>
      <c r="L44" s="144">
        <f t="shared" si="1"/>
        <v>1301.1199999999999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2200</v>
      </c>
      <c r="J45" s="161">
        <v>1900</v>
      </c>
      <c r="K45" s="161">
        <v>1301.1199999999999</v>
      </c>
      <c r="L45" s="161">
        <v>1301.1199999999999</v>
      </c>
    </row>
    <row r="46" spans="1:15" hidden="1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0</v>
      </c>
      <c r="J46" s="166">
        <f t="shared" si="2"/>
        <v>0</v>
      </c>
      <c r="K46" s="165">
        <f t="shared" si="2"/>
        <v>0</v>
      </c>
      <c r="L46" s="165">
        <f t="shared" si="2"/>
        <v>0</v>
      </c>
    </row>
    <row r="47" spans="1:15" hidden="1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0</v>
      </c>
      <c r="J47" s="145">
        <f t="shared" si="2"/>
        <v>0</v>
      </c>
      <c r="K47" s="144">
        <f t="shared" si="2"/>
        <v>0</v>
      </c>
      <c r="L47" s="145">
        <f t="shared" si="2"/>
        <v>0</v>
      </c>
    </row>
    <row r="48" spans="1:15" hidden="1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0</v>
      </c>
      <c r="J48" s="145">
        <f t="shared" si="2"/>
        <v>0</v>
      </c>
      <c r="K48" s="154">
        <f t="shared" si="2"/>
        <v>0</v>
      </c>
      <c r="L48" s="154">
        <f t="shared" si="2"/>
        <v>0</v>
      </c>
    </row>
    <row r="49" spans="1:12" hidden="1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0</v>
      </c>
      <c r="J49" s="172">
        <f>SUM(J50:J64)</f>
        <v>0</v>
      </c>
      <c r="K49" s="173">
        <f>SUM(K50:K64)</f>
        <v>0</v>
      </c>
      <c r="L49" s="173">
        <f>SUM(L50:L64)</f>
        <v>0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 hidden="1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0</v>
      </c>
      <c r="J64" s="161">
        <v>0</v>
      </c>
      <c r="K64" s="161">
        <v>0</v>
      </c>
      <c r="L64" s="161">
        <v>0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500</v>
      </c>
      <c r="J139" s="185">
        <f>SUM(J140+J145+J153)</f>
        <v>300</v>
      </c>
      <c r="K139" s="145">
        <f>SUM(K140+K145+K153)</f>
        <v>197.49</v>
      </c>
      <c r="L139" s="144">
        <f>SUM(L140+L145+L153)</f>
        <v>197.49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500</v>
      </c>
      <c r="J153" s="185">
        <f t="shared" si="15"/>
        <v>300</v>
      </c>
      <c r="K153" s="145">
        <f t="shared" si="15"/>
        <v>197.49</v>
      </c>
      <c r="L153" s="144">
        <f t="shared" si="15"/>
        <v>197.49</v>
      </c>
    </row>
    <row r="154" spans="1:12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500</v>
      </c>
      <c r="J154" s="200">
        <f t="shared" si="15"/>
        <v>300</v>
      </c>
      <c r="K154" s="173">
        <f t="shared" si="15"/>
        <v>197.49</v>
      </c>
      <c r="L154" s="172">
        <f t="shared" si="15"/>
        <v>197.49</v>
      </c>
    </row>
    <row r="155" spans="1:12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500</v>
      </c>
      <c r="J155" s="185">
        <f>SUM(J156:J157)</f>
        <v>300</v>
      </c>
      <c r="K155" s="145">
        <f>SUM(K156:K157)</f>
        <v>197.49</v>
      </c>
      <c r="L155" s="144">
        <f>SUM(L156:L157)</f>
        <v>197.49</v>
      </c>
    </row>
    <row r="156" spans="1:12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500</v>
      </c>
      <c r="J156" s="204">
        <v>300</v>
      </c>
      <c r="K156" s="204">
        <v>197.49</v>
      </c>
      <c r="L156" s="204">
        <v>197.49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156000</v>
      </c>
      <c r="J368" s="196">
        <f>SUM(J34+J184)</f>
        <v>127600</v>
      </c>
      <c r="K368" s="196">
        <f>SUM(K34+K184)</f>
        <v>92126.180000000008</v>
      </c>
      <c r="L368" s="196">
        <f>SUM(L34+L184)</f>
        <v>92126.180000000008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62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60" t="s">
        <v>221</v>
      </c>
      <c r="K371" s="654" t="s">
        <v>222</v>
      </c>
      <c r="L371" s="654"/>
    </row>
    <row r="372" spans="1:12" ht="12" customHeight="1">
      <c r="I372" s="237"/>
      <c r="K372" s="237"/>
      <c r="L372" s="237"/>
    </row>
    <row r="373" spans="1:12" ht="25.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64"/>
      <c r="I374" s="238" t="s">
        <v>221</v>
      </c>
      <c r="K374" s="654" t="s">
        <v>222</v>
      </c>
      <c r="L374" s="654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</mergeCells>
  <pageMargins left="0.51181102362204722" right="0" top="0" bottom="0" header="0" footer="0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28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83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87"/>
  </cols>
  <sheetData>
    <row r="1" spans="1:15">
      <c r="G1" s="96"/>
      <c r="H1" s="97"/>
      <c r="I1" s="98"/>
      <c r="J1" s="284" t="s">
        <v>0</v>
      </c>
      <c r="K1" s="284"/>
      <c r="L1" s="284"/>
      <c r="M1" s="100"/>
      <c r="N1" s="284"/>
      <c r="O1" s="284"/>
    </row>
    <row r="2" spans="1:15">
      <c r="H2" s="97"/>
      <c r="I2" s="101"/>
      <c r="J2" s="284" t="s">
        <v>1</v>
      </c>
      <c r="K2" s="284"/>
      <c r="L2" s="284"/>
      <c r="M2" s="100"/>
      <c r="N2" s="284"/>
      <c r="O2" s="284"/>
    </row>
    <row r="3" spans="1:15">
      <c r="H3" s="102"/>
      <c r="I3" s="97"/>
      <c r="J3" s="284" t="s">
        <v>2</v>
      </c>
      <c r="K3" s="284"/>
      <c r="L3" s="284"/>
      <c r="M3" s="100"/>
      <c r="N3" s="284"/>
      <c r="O3" s="284"/>
    </row>
    <row r="4" spans="1:15">
      <c r="G4" s="103" t="s">
        <v>3</v>
      </c>
      <c r="H4" s="97"/>
      <c r="I4" s="101"/>
      <c r="J4" s="284" t="s">
        <v>4</v>
      </c>
      <c r="K4" s="284"/>
      <c r="L4" s="284"/>
      <c r="M4" s="100"/>
      <c r="N4" s="284"/>
      <c r="O4" s="284"/>
    </row>
    <row r="5" spans="1:15">
      <c r="H5" s="97"/>
      <c r="I5" s="101"/>
      <c r="J5" s="284" t="s">
        <v>419</v>
      </c>
      <c r="K5" s="284"/>
      <c r="L5" s="284"/>
      <c r="M5" s="100"/>
      <c r="N5" s="284"/>
      <c r="O5" s="284"/>
    </row>
    <row r="6" spans="1:15" ht="6" customHeight="1">
      <c r="H6" s="97"/>
      <c r="I6" s="101"/>
      <c r="J6" s="284"/>
      <c r="K6" s="284"/>
      <c r="L6" s="284"/>
      <c r="M6" s="100"/>
      <c r="N6" s="284"/>
      <c r="O6" s="284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100"/>
    </row>
    <row r="12" spans="1:15" ht="15.75" customHeight="1">
      <c r="A12" s="108"/>
      <c r="B12" s="284"/>
      <c r="C12" s="284"/>
      <c r="D12" s="284"/>
      <c r="E12" s="284"/>
      <c r="F12" s="284"/>
      <c r="G12" s="632" t="s">
        <v>7</v>
      </c>
      <c r="H12" s="632"/>
      <c r="I12" s="632"/>
      <c r="J12" s="632"/>
      <c r="K12" s="632"/>
      <c r="L12" s="284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84"/>
      <c r="H20" s="284"/>
      <c r="I20" s="284"/>
      <c r="J20" s="284"/>
      <c r="K20" s="284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84"/>
      <c r="F25" s="282"/>
      <c r="I25" s="118"/>
      <c r="J25" s="118"/>
      <c r="K25" s="119" t="s">
        <v>14</v>
      </c>
      <c r="L25" s="116"/>
      <c r="M25" s="111"/>
    </row>
    <row r="26" spans="1:13">
      <c r="A26" s="638"/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285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/>
      <c r="J29" s="129"/>
      <c r="K29" s="116"/>
      <c r="L29" s="116"/>
      <c r="M29" s="111"/>
    </row>
    <row r="30" spans="1:13">
      <c r="A30" s="640" t="s">
        <v>27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80000</v>
      </c>
      <c r="J34" s="144">
        <f>SUM(J35+J46+J65+J86+J93+J113+J139+J158+J168)</f>
        <v>61200</v>
      </c>
      <c r="K34" s="145">
        <f>SUM(K35+K46+K65+K86+K93+K113+K139+K158+K168)</f>
        <v>46350</v>
      </c>
      <c r="L34" s="144">
        <f>SUM(L35+L46+L65+L86+L93+L113+L139+L158+L168)</f>
        <v>46350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80000</v>
      </c>
      <c r="J35" s="144">
        <f>SUM(J36+J42)</f>
        <v>61200</v>
      </c>
      <c r="K35" s="153">
        <f>SUM(K36+K42)</f>
        <v>46350</v>
      </c>
      <c r="L35" s="154">
        <f>SUM(L36+L42)</f>
        <v>46350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78900</v>
      </c>
      <c r="J36" s="144">
        <f>SUM(J37)</f>
        <v>60300</v>
      </c>
      <c r="K36" s="145">
        <f>SUM(K37)</f>
        <v>45750</v>
      </c>
      <c r="L36" s="144">
        <f>SUM(L37)</f>
        <v>45750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78900</v>
      </c>
      <c r="J37" s="144">
        <f t="shared" ref="J37:L38" si="0">SUM(J38)</f>
        <v>60300</v>
      </c>
      <c r="K37" s="144">
        <f t="shared" si="0"/>
        <v>45750</v>
      </c>
      <c r="L37" s="144">
        <f t="shared" si="0"/>
        <v>45750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78900</v>
      </c>
      <c r="J38" s="145">
        <f t="shared" si="0"/>
        <v>60300</v>
      </c>
      <c r="K38" s="145">
        <f t="shared" si="0"/>
        <v>45750</v>
      </c>
      <c r="L38" s="145">
        <f t="shared" si="0"/>
        <v>45750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78900</v>
      </c>
      <c r="J39" s="161">
        <v>60300</v>
      </c>
      <c r="K39" s="161">
        <v>45750</v>
      </c>
      <c r="L39" s="161">
        <v>45750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1100</v>
      </c>
      <c r="J42" s="144">
        <f t="shared" si="1"/>
        <v>900</v>
      </c>
      <c r="K42" s="145">
        <f t="shared" si="1"/>
        <v>600</v>
      </c>
      <c r="L42" s="144">
        <f t="shared" si="1"/>
        <v>600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1100</v>
      </c>
      <c r="J43" s="144">
        <f t="shared" si="1"/>
        <v>900</v>
      </c>
      <c r="K43" s="144">
        <f t="shared" si="1"/>
        <v>600</v>
      </c>
      <c r="L43" s="144">
        <f t="shared" si="1"/>
        <v>600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1100</v>
      </c>
      <c r="J44" s="144">
        <f t="shared" si="1"/>
        <v>900</v>
      </c>
      <c r="K44" s="144">
        <f t="shared" si="1"/>
        <v>600</v>
      </c>
      <c r="L44" s="144">
        <f t="shared" si="1"/>
        <v>600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1100</v>
      </c>
      <c r="J45" s="161">
        <v>900</v>
      </c>
      <c r="K45" s="161">
        <v>600</v>
      </c>
      <c r="L45" s="161">
        <v>600</v>
      </c>
    </row>
    <row r="46" spans="1:15" hidden="1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0</v>
      </c>
      <c r="J46" s="166">
        <f t="shared" si="2"/>
        <v>0</v>
      </c>
      <c r="K46" s="165">
        <f t="shared" si="2"/>
        <v>0</v>
      </c>
      <c r="L46" s="165">
        <f t="shared" si="2"/>
        <v>0</v>
      </c>
    </row>
    <row r="47" spans="1:15" hidden="1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0</v>
      </c>
      <c r="J47" s="145">
        <f t="shared" si="2"/>
        <v>0</v>
      </c>
      <c r="K47" s="144">
        <f t="shared" si="2"/>
        <v>0</v>
      </c>
      <c r="L47" s="145">
        <f t="shared" si="2"/>
        <v>0</v>
      </c>
    </row>
    <row r="48" spans="1:15" hidden="1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0</v>
      </c>
      <c r="J48" s="145">
        <f t="shared" si="2"/>
        <v>0</v>
      </c>
      <c r="K48" s="154">
        <f t="shared" si="2"/>
        <v>0</v>
      </c>
      <c r="L48" s="154">
        <f t="shared" si="2"/>
        <v>0</v>
      </c>
    </row>
    <row r="49" spans="1:12" hidden="1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0</v>
      </c>
      <c r="J49" s="172">
        <f>SUM(J50:J64)</f>
        <v>0</v>
      </c>
      <c r="K49" s="173">
        <f>SUM(K50:K64)</f>
        <v>0</v>
      </c>
      <c r="L49" s="173">
        <f>SUM(L50:L64)</f>
        <v>0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 hidden="1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0</v>
      </c>
      <c r="J64" s="161">
        <v>0</v>
      </c>
      <c r="K64" s="161">
        <v>0</v>
      </c>
      <c r="L64" s="161">
        <v>0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80000</v>
      </c>
      <c r="J368" s="196">
        <f>SUM(J34+J184)</f>
        <v>61200</v>
      </c>
      <c r="K368" s="196">
        <f>SUM(K34+K184)</f>
        <v>46350</v>
      </c>
      <c r="L368" s="196">
        <f>SUM(L34+L184)</f>
        <v>46350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81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86" t="s">
        <v>221</v>
      </c>
      <c r="K371" s="654" t="s">
        <v>222</v>
      </c>
      <c r="L371" s="654"/>
    </row>
    <row r="372" spans="1:12" ht="11.25" customHeight="1">
      <c r="I372" s="237"/>
      <c r="K372" s="237"/>
      <c r="L372" s="237"/>
    </row>
    <row r="373" spans="1:12" ht="24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83"/>
      <c r="I374" s="238" t="s">
        <v>221</v>
      </c>
      <c r="K374" s="654" t="s">
        <v>222</v>
      </c>
      <c r="L374" s="654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</mergeCells>
  <printOptions horizontalCentered="1"/>
  <pageMargins left="0.78740157480314965" right="0" top="0" bottom="0" header="0" footer="0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10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109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 customWidth="1"/>
    <col min="17" max="16384" width="9.140625" style="93"/>
  </cols>
  <sheetData>
    <row r="1" spans="1:15">
      <c r="G1" s="96"/>
      <c r="H1" s="97"/>
      <c r="I1" s="98"/>
      <c r="J1" s="110" t="s">
        <v>0</v>
      </c>
      <c r="K1" s="110"/>
      <c r="L1" s="110"/>
      <c r="M1" s="100"/>
      <c r="N1" s="110"/>
      <c r="O1" s="110"/>
    </row>
    <row r="2" spans="1:15">
      <c r="H2" s="97"/>
      <c r="I2" s="101"/>
      <c r="J2" s="110" t="s">
        <v>1</v>
      </c>
      <c r="K2" s="110"/>
      <c r="L2" s="110"/>
      <c r="M2" s="100"/>
      <c r="N2" s="110"/>
      <c r="O2" s="110"/>
    </row>
    <row r="3" spans="1:15">
      <c r="H3" s="102"/>
      <c r="I3" s="97"/>
      <c r="J3" s="110" t="s">
        <v>2</v>
      </c>
      <c r="K3" s="110"/>
      <c r="L3" s="110"/>
      <c r="M3" s="100"/>
      <c r="N3" s="110"/>
      <c r="O3" s="110"/>
    </row>
    <row r="4" spans="1:15">
      <c r="G4" s="103" t="s">
        <v>3</v>
      </c>
      <c r="H4" s="97"/>
      <c r="I4" s="101"/>
      <c r="J4" s="110" t="s">
        <v>4</v>
      </c>
      <c r="K4" s="110"/>
      <c r="L4" s="110"/>
      <c r="M4" s="100"/>
      <c r="N4" s="110"/>
      <c r="O4" s="110"/>
    </row>
    <row r="5" spans="1:15">
      <c r="H5" s="97"/>
      <c r="I5" s="101"/>
      <c r="J5" s="110" t="s">
        <v>419</v>
      </c>
      <c r="K5" s="110"/>
      <c r="L5" s="110"/>
      <c r="M5" s="100"/>
      <c r="N5" s="110"/>
      <c r="O5" s="110"/>
    </row>
    <row r="6" spans="1:15" ht="6" customHeight="1">
      <c r="H6" s="97"/>
      <c r="I6" s="101"/>
      <c r="J6" s="110"/>
      <c r="K6" s="110"/>
      <c r="L6" s="110"/>
      <c r="M6" s="100"/>
      <c r="N6" s="110"/>
      <c r="O6" s="110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00"/>
    </row>
    <row r="12" spans="1:15" ht="15.75" customHeight="1">
      <c r="A12" s="108"/>
      <c r="B12" s="110"/>
      <c r="C12" s="110"/>
      <c r="D12" s="110"/>
      <c r="E12" s="110"/>
      <c r="F12" s="110"/>
      <c r="G12" s="632" t="s">
        <v>7</v>
      </c>
      <c r="H12" s="632"/>
      <c r="I12" s="632"/>
      <c r="J12" s="632"/>
      <c r="K12" s="632"/>
      <c r="L12" s="110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110"/>
      <c r="H20" s="110"/>
      <c r="I20" s="110"/>
      <c r="J20" s="110"/>
      <c r="K20" s="110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110"/>
      <c r="F25" s="117"/>
      <c r="I25" s="118"/>
      <c r="J25" s="118"/>
      <c r="K25" s="119" t="s">
        <v>14</v>
      </c>
      <c r="L25" s="116"/>
      <c r="M25" s="111"/>
    </row>
    <row r="26" spans="1:13">
      <c r="A26" s="638" t="s">
        <v>15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127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25</v>
      </c>
      <c r="L29" s="116" t="s">
        <v>26</v>
      </c>
      <c r="M29" s="111"/>
    </row>
    <row r="30" spans="1:13">
      <c r="A30" s="640" t="s">
        <v>27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1500</v>
      </c>
      <c r="J34" s="144">
        <f>SUM(J35+J46+J65+J86+J93+J113+J139+J158+J168)</f>
        <v>1200</v>
      </c>
      <c r="K34" s="145">
        <f>SUM(K35+K46+K65+K86+K93+K113+K139+K158+K168)</f>
        <v>1200</v>
      </c>
      <c r="L34" s="144">
        <f>SUM(L35+L46+L65+L86+L93+L113+L139+L158+L168)</f>
        <v>1200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1500</v>
      </c>
      <c r="J35" s="144">
        <f>SUM(J36+J42)</f>
        <v>1200</v>
      </c>
      <c r="K35" s="153">
        <f>SUM(K36+K42)</f>
        <v>1200</v>
      </c>
      <c r="L35" s="154">
        <f>SUM(L36+L42)</f>
        <v>1200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1500</v>
      </c>
      <c r="J36" s="144">
        <f>SUM(J37)</f>
        <v>1200</v>
      </c>
      <c r="K36" s="145">
        <f>SUM(K37)</f>
        <v>1200</v>
      </c>
      <c r="L36" s="144">
        <f>SUM(L37)</f>
        <v>1200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1500</v>
      </c>
      <c r="J37" s="144">
        <f t="shared" ref="J37:L38" si="0">SUM(J38)</f>
        <v>1200</v>
      </c>
      <c r="K37" s="144">
        <f t="shared" si="0"/>
        <v>1200</v>
      </c>
      <c r="L37" s="144">
        <f t="shared" si="0"/>
        <v>1200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1500</v>
      </c>
      <c r="J38" s="145">
        <f t="shared" si="0"/>
        <v>1200</v>
      </c>
      <c r="K38" s="145">
        <f t="shared" si="0"/>
        <v>1200</v>
      </c>
      <c r="L38" s="145">
        <f t="shared" si="0"/>
        <v>1200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1500</v>
      </c>
      <c r="J39" s="161">
        <v>1200</v>
      </c>
      <c r="K39" s="161">
        <v>1200</v>
      </c>
      <c r="L39" s="161">
        <v>1200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 hidden="1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0</v>
      </c>
      <c r="J42" s="144">
        <f t="shared" si="1"/>
        <v>0</v>
      </c>
      <c r="K42" s="145">
        <f t="shared" si="1"/>
        <v>0</v>
      </c>
      <c r="L42" s="144">
        <f t="shared" si="1"/>
        <v>0</v>
      </c>
    </row>
    <row r="43" spans="1:15" hidden="1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0</v>
      </c>
      <c r="J43" s="144">
        <f t="shared" si="1"/>
        <v>0</v>
      </c>
      <c r="K43" s="144">
        <f t="shared" si="1"/>
        <v>0</v>
      </c>
      <c r="L43" s="144">
        <f t="shared" si="1"/>
        <v>0</v>
      </c>
    </row>
    <row r="44" spans="1:15" hidden="1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0</v>
      </c>
      <c r="J44" s="144">
        <f t="shared" si="1"/>
        <v>0</v>
      </c>
      <c r="K44" s="144">
        <f t="shared" si="1"/>
        <v>0</v>
      </c>
      <c r="L44" s="144">
        <f t="shared" si="1"/>
        <v>0</v>
      </c>
    </row>
    <row r="45" spans="1:15" hidden="1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0</v>
      </c>
      <c r="J45" s="161">
        <v>0</v>
      </c>
      <c r="K45" s="161">
        <v>0</v>
      </c>
      <c r="L45" s="161">
        <v>0</v>
      </c>
    </row>
    <row r="46" spans="1:15" hidden="1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0</v>
      </c>
      <c r="J46" s="166">
        <f t="shared" si="2"/>
        <v>0</v>
      </c>
      <c r="K46" s="165">
        <f t="shared" si="2"/>
        <v>0</v>
      </c>
      <c r="L46" s="165">
        <f t="shared" si="2"/>
        <v>0</v>
      </c>
    </row>
    <row r="47" spans="1:15" hidden="1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0</v>
      </c>
      <c r="J47" s="145">
        <f t="shared" si="2"/>
        <v>0</v>
      </c>
      <c r="K47" s="144">
        <f t="shared" si="2"/>
        <v>0</v>
      </c>
      <c r="L47" s="145">
        <f t="shared" si="2"/>
        <v>0</v>
      </c>
    </row>
    <row r="48" spans="1:15" hidden="1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0</v>
      </c>
      <c r="J48" s="145">
        <f t="shared" si="2"/>
        <v>0</v>
      </c>
      <c r="K48" s="154">
        <f t="shared" si="2"/>
        <v>0</v>
      </c>
      <c r="L48" s="154">
        <f t="shared" si="2"/>
        <v>0</v>
      </c>
    </row>
    <row r="49" spans="1:12" hidden="1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0</v>
      </c>
      <c r="J49" s="172">
        <f>SUM(J50:J64)</f>
        <v>0</v>
      </c>
      <c r="K49" s="173">
        <f>SUM(K50:K64)</f>
        <v>0</v>
      </c>
      <c r="L49" s="173">
        <f>SUM(L50:L64)</f>
        <v>0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 hidden="1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0</v>
      </c>
      <c r="J64" s="161">
        <v>0</v>
      </c>
      <c r="K64" s="161">
        <v>0</v>
      </c>
      <c r="L64" s="161">
        <v>0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1500</v>
      </c>
      <c r="J368" s="196">
        <f>SUM(J34+J184)</f>
        <v>1200</v>
      </c>
      <c r="K368" s="196">
        <f>SUM(K34+K184)</f>
        <v>1200</v>
      </c>
      <c r="L368" s="196">
        <f>SUM(L34+L184)</f>
        <v>1200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32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36" t="s">
        <v>221</v>
      </c>
      <c r="K371" s="654" t="s">
        <v>222</v>
      </c>
      <c r="L371" s="654"/>
    </row>
    <row r="372" spans="1:12" ht="15.75" customHeight="1">
      <c r="I372" s="237"/>
      <c r="K372" s="237"/>
      <c r="L372" s="237"/>
    </row>
    <row r="373" spans="1:12" ht="25.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109"/>
      <c r="I374" s="238" t="s">
        <v>221</v>
      </c>
      <c r="K374" s="654" t="s">
        <v>222</v>
      </c>
      <c r="L374" s="654"/>
    </row>
  </sheetData>
  <sheetProtection formatCells="0" formatColumns="0" formatRows="0" insertColumns="0" insertRows="0" insertHyperlinks="0" deleteColumns="0" deleteRows="0" sort="0" autoFilter="0" pivotTables="0"/>
  <mergeCells count="31"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1:G371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10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109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93"/>
  </cols>
  <sheetData>
    <row r="1" spans="1:15">
      <c r="G1" s="96"/>
      <c r="H1" s="97"/>
      <c r="I1" s="98"/>
      <c r="J1" s="110" t="s">
        <v>0</v>
      </c>
      <c r="K1" s="110"/>
      <c r="L1" s="110"/>
      <c r="M1" s="100"/>
      <c r="N1" s="110"/>
      <c r="O1" s="110"/>
    </row>
    <row r="2" spans="1:15">
      <c r="H2" s="97"/>
      <c r="I2" s="101"/>
      <c r="J2" s="110" t="s">
        <v>1</v>
      </c>
      <c r="K2" s="110"/>
      <c r="L2" s="110"/>
      <c r="M2" s="100"/>
      <c r="N2" s="110"/>
      <c r="O2" s="110"/>
    </row>
    <row r="3" spans="1:15">
      <c r="H3" s="102"/>
      <c r="I3" s="97"/>
      <c r="J3" s="110" t="s">
        <v>2</v>
      </c>
      <c r="K3" s="110"/>
      <c r="L3" s="110"/>
      <c r="M3" s="100"/>
      <c r="N3" s="110"/>
      <c r="O3" s="110"/>
    </row>
    <row r="4" spans="1:15">
      <c r="G4" s="103" t="s">
        <v>3</v>
      </c>
      <c r="H4" s="97"/>
      <c r="I4" s="101"/>
      <c r="J4" s="110" t="s">
        <v>4</v>
      </c>
      <c r="K4" s="110"/>
      <c r="L4" s="110"/>
      <c r="M4" s="100"/>
      <c r="N4" s="110"/>
      <c r="O4" s="110"/>
    </row>
    <row r="5" spans="1:15">
      <c r="H5" s="97"/>
      <c r="I5" s="101"/>
      <c r="J5" s="110" t="s">
        <v>419</v>
      </c>
      <c r="K5" s="110"/>
      <c r="L5" s="110"/>
      <c r="M5" s="100"/>
      <c r="N5" s="110"/>
      <c r="O5" s="110"/>
    </row>
    <row r="6" spans="1:15" ht="6" customHeight="1">
      <c r="H6" s="97"/>
      <c r="I6" s="101"/>
      <c r="J6" s="110"/>
      <c r="K6" s="110"/>
      <c r="L6" s="110"/>
      <c r="M6" s="100"/>
      <c r="N6" s="110"/>
      <c r="O6" s="110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00"/>
    </row>
    <row r="12" spans="1:15" ht="15.75" customHeight="1">
      <c r="A12" s="108"/>
      <c r="B12" s="110"/>
      <c r="C12" s="110"/>
      <c r="D12" s="110"/>
      <c r="E12" s="110"/>
      <c r="F12" s="110"/>
      <c r="G12" s="632" t="s">
        <v>7</v>
      </c>
      <c r="H12" s="632"/>
      <c r="I12" s="632"/>
      <c r="J12" s="632"/>
      <c r="K12" s="632"/>
      <c r="L12" s="110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110"/>
      <c r="H20" s="110"/>
      <c r="I20" s="110"/>
      <c r="J20" s="110"/>
      <c r="K20" s="110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110"/>
      <c r="F25" s="117"/>
      <c r="I25" s="118"/>
      <c r="J25" s="118"/>
      <c r="K25" s="119" t="s">
        <v>14</v>
      </c>
      <c r="L25" s="116"/>
      <c r="M25" s="111"/>
    </row>
    <row r="26" spans="1:13">
      <c r="A26" s="638" t="s">
        <v>229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127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26</v>
      </c>
      <c r="L29" s="116" t="s">
        <v>26</v>
      </c>
      <c r="M29" s="111"/>
    </row>
    <row r="30" spans="1:13">
      <c r="A30" s="640" t="s">
        <v>27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78500</v>
      </c>
      <c r="J34" s="144">
        <f>SUM(J35+J46+J65+J86+J93+J113+J139+J158+J168)</f>
        <v>60000</v>
      </c>
      <c r="K34" s="145">
        <f>SUM(K35+K46+K65+K86+K93+K113+K139+K158+K168)</f>
        <v>45150</v>
      </c>
      <c r="L34" s="144">
        <f>SUM(L35+L46+L65+L86+L93+L113+L139+L158+L168)</f>
        <v>45150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78500</v>
      </c>
      <c r="J35" s="144">
        <f>SUM(J36+J42)</f>
        <v>60000</v>
      </c>
      <c r="K35" s="153">
        <f>SUM(K36+K42)</f>
        <v>45150</v>
      </c>
      <c r="L35" s="154">
        <f>SUM(L36+L42)</f>
        <v>45150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77400</v>
      </c>
      <c r="J36" s="144">
        <f>SUM(J37)</f>
        <v>59100</v>
      </c>
      <c r="K36" s="145">
        <f>SUM(K37)</f>
        <v>44550</v>
      </c>
      <c r="L36" s="144">
        <f>SUM(L37)</f>
        <v>44550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77400</v>
      </c>
      <c r="J37" s="144">
        <f t="shared" ref="J37:L38" si="0">SUM(J38)</f>
        <v>59100</v>
      </c>
      <c r="K37" s="144">
        <f t="shared" si="0"/>
        <v>44550</v>
      </c>
      <c r="L37" s="144">
        <f t="shared" si="0"/>
        <v>44550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77400</v>
      </c>
      <c r="J38" s="145">
        <f t="shared" si="0"/>
        <v>59100</v>
      </c>
      <c r="K38" s="145">
        <f t="shared" si="0"/>
        <v>44550</v>
      </c>
      <c r="L38" s="145">
        <f t="shared" si="0"/>
        <v>44550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77400</v>
      </c>
      <c r="J39" s="161">
        <v>59100</v>
      </c>
      <c r="K39" s="161">
        <v>44550</v>
      </c>
      <c r="L39" s="161">
        <v>44550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1100</v>
      </c>
      <c r="J42" s="144">
        <f t="shared" si="1"/>
        <v>900</v>
      </c>
      <c r="K42" s="145">
        <f t="shared" si="1"/>
        <v>600</v>
      </c>
      <c r="L42" s="144">
        <f t="shared" si="1"/>
        <v>600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1100</v>
      </c>
      <c r="J43" s="144">
        <f t="shared" si="1"/>
        <v>900</v>
      </c>
      <c r="K43" s="144">
        <f t="shared" si="1"/>
        <v>600</v>
      </c>
      <c r="L43" s="144">
        <f t="shared" si="1"/>
        <v>600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1100</v>
      </c>
      <c r="J44" s="144">
        <f t="shared" si="1"/>
        <v>900</v>
      </c>
      <c r="K44" s="144">
        <f t="shared" si="1"/>
        <v>600</v>
      </c>
      <c r="L44" s="144">
        <f t="shared" si="1"/>
        <v>600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1100</v>
      </c>
      <c r="J45" s="161">
        <v>900</v>
      </c>
      <c r="K45" s="161">
        <v>600</v>
      </c>
      <c r="L45" s="161">
        <v>600</v>
      </c>
    </row>
    <row r="46" spans="1:15" hidden="1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0</v>
      </c>
      <c r="J46" s="166">
        <f t="shared" si="2"/>
        <v>0</v>
      </c>
      <c r="K46" s="165">
        <f t="shared" si="2"/>
        <v>0</v>
      </c>
      <c r="L46" s="165">
        <f t="shared" si="2"/>
        <v>0</v>
      </c>
    </row>
    <row r="47" spans="1:15" hidden="1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0</v>
      </c>
      <c r="J47" s="145">
        <f t="shared" si="2"/>
        <v>0</v>
      </c>
      <c r="K47" s="144">
        <f t="shared" si="2"/>
        <v>0</v>
      </c>
      <c r="L47" s="145">
        <f t="shared" si="2"/>
        <v>0</v>
      </c>
    </row>
    <row r="48" spans="1:15" hidden="1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0</v>
      </c>
      <c r="J48" s="145">
        <f t="shared" si="2"/>
        <v>0</v>
      </c>
      <c r="K48" s="154">
        <f t="shared" si="2"/>
        <v>0</v>
      </c>
      <c r="L48" s="154">
        <f t="shared" si="2"/>
        <v>0</v>
      </c>
    </row>
    <row r="49" spans="1:12" hidden="1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0</v>
      </c>
      <c r="J49" s="172">
        <f>SUM(J50:J64)</f>
        <v>0</v>
      </c>
      <c r="K49" s="173">
        <f>SUM(K50:K64)</f>
        <v>0</v>
      </c>
      <c r="L49" s="173">
        <f>SUM(L50:L64)</f>
        <v>0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 hidden="1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0</v>
      </c>
      <c r="J64" s="161">
        <v>0</v>
      </c>
      <c r="K64" s="161">
        <v>0</v>
      </c>
      <c r="L64" s="161">
        <v>0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78500</v>
      </c>
      <c r="J368" s="196">
        <f>SUM(J34+J184)</f>
        <v>60000</v>
      </c>
      <c r="K368" s="196">
        <f>SUM(K34+K184)</f>
        <v>45150</v>
      </c>
      <c r="L368" s="196">
        <f>SUM(L34+L184)</f>
        <v>45150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32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36" t="s">
        <v>221</v>
      </c>
      <c r="K371" s="654" t="s">
        <v>222</v>
      </c>
      <c r="L371" s="654"/>
    </row>
    <row r="372" spans="1:12" ht="15.75" customHeight="1">
      <c r="I372" s="237"/>
      <c r="K372" s="237"/>
      <c r="L372" s="237"/>
    </row>
    <row r="373" spans="1:12" ht="26.2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109"/>
      <c r="I374" s="238" t="s">
        <v>221</v>
      </c>
      <c r="K374" s="654" t="s">
        <v>222</v>
      </c>
      <c r="L374" s="654"/>
    </row>
  </sheetData>
  <mergeCells count="31"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" bottom="0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10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78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80"/>
  </cols>
  <sheetData>
    <row r="1" spans="1:15">
      <c r="G1" s="96"/>
      <c r="H1" s="97"/>
      <c r="I1" s="98"/>
      <c r="J1" s="279" t="s">
        <v>0</v>
      </c>
      <c r="K1" s="279"/>
      <c r="L1" s="279"/>
      <c r="M1" s="100"/>
      <c r="N1" s="279"/>
      <c r="O1" s="279"/>
    </row>
    <row r="2" spans="1:15">
      <c r="H2" s="97"/>
      <c r="I2" s="101"/>
      <c r="J2" s="279" t="s">
        <v>1</v>
      </c>
      <c r="K2" s="279"/>
      <c r="L2" s="279"/>
      <c r="M2" s="100"/>
      <c r="N2" s="279"/>
      <c r="O2" s="279"/>
    </row>
    <row r="3" spans="1:15">
      <c r="H3" s="102"/>
      <c r="I3" s="97"/>
      <c r="J3" s="279" t="s">
        <v>2</v>
      </c>
      <c r="K3" s="279"/>
      <c r="L3" s="279"/>
      <c r="M3" s="100"/>
      <c r="N3" s="279"/>
      <c r="O3" s="279"/>
    </row>
    <row r="4" spans="1:15">
      <c r="G4" s="103" t="s">
        <v>3</v>
      </c>
      <c r="H4" s="97"/>
      <c r="I4" s="101"/>
      <c r="J4" s="279" t="s">
        <v>4</v>
      </c>
      <c r="K4" s="279"/>
      <c r="L4" s="279"/>
      <c r="M4" s="100"/>
      <c r="N4" s="279"/>
      <c r="O4" s="279"/>
    </row>
    <row r="5" spans="1:15">
      <c r="H5" s="97"/>
      <c r="I5" s="101"/>
      <c r="J5" s="279" t="s">
        <v>419</v>
      </c>
      <c r="K5" s="279"/>
      <c r="L5" s="279"/>
      <c r="M5" s="100"/>
      <c r="N5" s="279"/>
      <c r="O5" s="279"/>
    </row>
    <row r="6" spans="1:15" ht="6" customHeight="1">
      <c r="H6" s="97"/>
      <c r="I6" s="101"/>
      <c r="J6" s="279"/>
      <c r="K6" s="279"/>
      <c r="L6" s="279"/>
      <c r="M6" s="100"/>
      <c r="N6" s="279"/>
      <c r="O6" s="279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100"/>
    </row>
    <row r="12" spans="1:15" ht="15.75" customHeight="1">
      <c r="A12" s="108"/>
      <c r="B12" s="279"/>
      <c r="C12" s="279"/>
      <c r="D12" s="279"/>
      <c r="E12" s="279"/>
      <c r="F12" s="279"/>
      <c r="G12" s="632" t="s">
        <v>7</v>
      </c>
      <c r="H12" s="632"/>
      <c r="I12" s="632"/>
      <c r="J12" s="632"/>
      <c r="K12" s="632"/>
      <c r="L12" s="279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79"/>
      <c r="H20" s="279"/>
      <c r="I20" s="279"/>
      <c r="J20" s="279"/>
      <c r="K20" s="279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79"/>
      <c r="F25" s="277"/>
      <c r="I25" s="118"/>
      <c r="J25" s="118"/>
      <c r="K25" s="119" t="s">
        <v>14</v>
      </c>
      <c r="L25" s="116"/>
      <c r="M25" s="111"/>
    </row>
    <row r="26" spans="1:13">
      <c r="A26" s="638"/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275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407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/>
      <c r="J29" s="129"/>
      <c r="K29" s="116"/>
      <c r="L29" s="116"/>
      <c r="M29" s="111"/>
    </row>
    <row r="30" spans="1:13">
      <c r="A30" s="640" t="s">
        <v>423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13464</v>
      </c>
      <c r="J34" s="144">
        <f>SUM(J35+J46+J65+J86+J93+J113+J139+J158+J168)</f>
        <v>13464</v>
      </c>
      <c r="K34" s="145">
        <f>SUM(K35+K46+K65+K86+K93+K113+K139+K158+K168)</f>
        <v>5430</v>
      </c>
      <c r="L34" s="144">
        <f>SUM(L35+L46+L65+L86+L93+L113+L139+L158+L168)</f>
        <v>5430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13464</v>
      </c>
      <c r="J35" s="144">
        <f>SUM(J36+J42)</f>
        <v>13464</v>
      </c>
      <c r="K35" s="153">
        <f>SUM(K36+K42)</f>
        <v>5430</v>
      </c>
      <c r="L35" s="154">
        <f>SUM(L36+L42)</f>
        <v>5430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13464</v>
      </c>
      <c r="J36" s="144">
        <f>SUM(J37)</f>
        <v>13464</v>
      </c>
      <c r="K36" s="145">
        <f>SUM(K37)</f>
        <v>5430</v>
      </c>
      <c r="L36" s="144">
        <f>SUM(L37)</f>
        <v>5430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13464</v>
      </c>
      <c r="J37" s="144">
        <f t="shared" ref="J37:L38" si="0">SUM(J38)</f>
        <v>13464</v>
      </c>
      <c r="K37" s="144">
        <f t="shared" si="0"/>
        <v>5430</v>
      </c>
      <c r="L37" s="144">
        <f t="shared" si="0"/>
        <v>5430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13464</v>
      </c>
      <c r="J38" s="145">
        <f t="shared" si="0"/>
        <v>13464</v>
      </c>
      <c r="K38" s="145">
        <f t="shared" si="0"/>
        <v>5430</v>
      </c>
      <c r="L38" s="145">
        <f t="shared" si="0"/>
        <v>5430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13464</v>
      </c>
      <c r="J39" s="161">
        <v>13464</v>
      </c>
      <c r="K39" s="161">
        <v>5430</v>
      </c>
      <c r="L39" s="161">
        <v>5430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 hidden="1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0</v>
      </c>
      <c r="J42" s="144">
        <f t="shared" si="1"/>
        <v>0</v>
      </c>
      <c r="K42" s="145">
        <f t="shared" si="1"/>
        <v>0</v>
      </c>
      <c r="L42" s="144">
        <f t="shared" si="1"/>
        <v>0</v>
      </c>
    </row>
    <row r="43" spans="1:15" hidden="1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0</v>
      </c>
      <c r="J43" s="144">
        <f t="shared" si="1"/>
        <v>0</v>
      </c>
      <c r="K43" s="144">
        <f t="shared" si="1"/>
        <v>0</v>
      </c>
      <c r="L43" s="144">
        <f t="shared" si="1"/>
        <v>0</v>
      </c>
    </row>
    <row r="44" spans="1:15" hidden="1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0</v>
      </c>
      <c r="J44" s="144">
        <f t="shared" si="1"/>
        <v>0</v>
      </c>
      <c r="K44" s="144">
        <f t="shared" si="1"/>
        <v>0</v>
      </c>
      <c r="L44" s="144">
        <f t="shared" si="1"/>
        <v>0</v>
      </c>
    </row>
    <row r="45" spans="1:15" hidden="1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0</v>
      </c>
      <c r="J45" s="161">
        <v>0</v>
      </c>
      <c r="K45" s="161">
        <v>0</v>
      </c>
      <c r="L45" s="161">
        <v>0</v>
      </c>
    </row>
    <row r="46" spans="1:15" hidden="1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0</v>
      </c>
      <c r="J46" s="166">
        <f t="shared" si="2"/>
        <v>0</v>
      </c>
      <c r="K46" s="165">
        <f t="shared" si="2"/>
        <v>0</v>
      </c>
      <c r="L46" s="165">
        <f t="shared" si="2"/>
        <v>0</v>
      </c>
    </row>
    <row r="47" spans="1:15" hidden="1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0</v>
      </c>
      <c r="J47" s="145">
        <f t="shared" si="2"/>
        <v>0</v>
      </c>
      <c r="K47" s="144">
        <f t="shared" si="2"/>
        <v>0</v>
      </c>
      <c r="L47" s="145">
        <f t="shared" si="2"/>
        <v>0</v>
      </c>
    </row>
    <row r="48" spans="1:15" hidden="1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0</v>
      </c>
      <c r="J48" s="145">
        <f t="shared" si="2"/>
        <v>0</v>
      </c>
      <c r="K48" s="154">
        <f t="shared" si="2"/>
        <v>0</v>
      </c>
      <c r="L48" s="154">
        <f t="shared" si="2"/>
        <v>0</v>
      </c>
    </row>
    <row r="49" spans="1:12" hidden="1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0</v>
      </c>
      <c r="J49" s="172">
        <f>SUM(J50:J64)</f>
        <v>0</v>
      </c>
      <c r="K49" s="173">
        <f>SUM(K50:K64)</f>
        <v>0</v>
      </c>
      <c r="L49" s="173">
        <f>SUM(L50:L64)</f>
        <v>0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 hidden="1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0</v>
      </c>
      <c r="J64" s="161">
        <v>0</v>
      </c>
      <c r="K64" s="161">
        <v>0</v>
      </c>
      <c r="L64" s="161">
        <v>0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13464</v>
      </c>
      <c r="J368" s="196">
        <f>SUM(J34+J184)</f>
        <v>13464</v>
      </c>
      <c r="K368" s="196">
        <f>SUM(K34+K184)</f>
        <v>5430</v>
      </c>
      <c r="L368" s="196">
        <f>SUM(L34+L184)</f>
        <v>5430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76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74" t="s">
        <v>221</v>
      </c>
      <c r="K371" s="654" t="s">
        <v>222</v>
      </c>
      <c r="L371" s="654"/>
    </row>
    <row r="372" spans="1:12" ht="15.75" customHeight="1">
      <c r="I372" s="237"/>
      <c r="K372" s="237"/>
      <c r="L372" s="237"/>
    </row>
    <row r="373" spans="1:12" ht="24.7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78"/>
      <c r="I374" s="238" t="s">
        <v>221</v>
      </c>
      <c r="K374" s="654" t="s">
        <v>222</v>
      </c>
      <c r="L374" s="654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" right="0.7" top="0.75" bottom="0.75" header="0.3" footer="0.3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13" workbookViewId="0">
      <selection activeCell="J20" sqref="J20"/>
    </sheetView>
  </sheetViews>
  <sheetFormatPr defaultRowHeight="15"/>
  <cols>
    <col min="1" max="4" width="2" style="94" customWidth="1"/>
    <col min="5" max="5" width="2.140625" style="94" customWidth="1"/>
    <col min="6" max="6" width="3" style="95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92"/>
  </cols>
  <sheetData>
    <row r="1" spans="1:15">
      <c r="G1" s="96"/>
      <c r="H1" s="97"/>
      <c r="I1" s="98"/>
      <c r="J1" s="99" t="s">
        <v>0</v>
      </c>
      <c r="K1" s="99"/>
      <c r="L1" s="99"/>
      <c r="M1" s="100"/>
      <c r="N1" s="99"/>
      <c r="O1" s="99"/>
    </row>
    <row r="2" spans="1:15">
      <c r="H2" s="97"/>
      <c r="I2" s="101"/>
      <c r="J2" s="99" t="s">
        <v>1</v>
      </c>
      <c r="K2" s="99"/>
      <c r="L2" s="99"/>
      <c r="M2" s="100"/>
      <c r="N2" s="99"/>
      <c r="O2" s="99"/>
    </row>
    <row r="3" spans="1:15">
      <c r="H3" s="102"/>
      <c r="I3" s="97"/>
      <c r="J3" s="99" t="s">
        <v>2</v>
      </c>
      <c r="K3" s="99"/>
      <c r="L3" s="99"/>
      <c r="M3" s="100"/>
      <c r="N3" s="99"/>
      <c r="O3" s="99"/>
    </row>
    <row r="4" spans="1:15">
      <c r="G4" s="103" t="s">
        <v>3</v>
      </c>
      <c r="H4" s="97"/>
      <c r="I4" s="101"/>
      <c r="J4" s="99" t="s">
        <v>4</v>
      </c>
      <c r="K4" s="99"/>
      <c r="L4" s="99"/>
      <c r="M4" s="100"/>
      <c r="N4" s="99"/>
      <c r="O4" s="99"/>
    </row>
    <row r="5" spans="1:15">
      <c r="H5" s="97"/>
      <c r="I5" s="101"/>
      <c r="J5" s="99" t="s">
        <v>419</v>
      </c>
      <c r="K5" s="99"/>
      <c r="L5" s="99"/>
      <c r="M5" s="100"/>
      <c r="N5" s="99"/>
      <c r="O5" s="99"/>
    </row>
    <row r="6" spans="1:15" ht="6" customHeight="1">
      <c r="H6" s="97"/>
      <c r="I6" s="101"/>
      <c r="J6" s="99"/>
      <c r="K6" s="99"/>
      <c r="L6" s="99"/>
      <c r="M6" s="100"/>
      <c r="N6" s="99"/>
      <c r="O6" s="99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</row>
    <row r="12" spans="1:15" ht="15.75" customHeight="1">
      <c r="A12" s="108"/>
      <c r="B12" s="99"/>
      <c r="C12" s="99"/>
      <c r="D12" s="99"/>
      <c r="E12" s="99"/>
      <c r="F12" s="99"/>
      <c r="G12" s="632" t="s">
        <v>7</v>
      </c>
      <c r="H12" s="632"/>
      <c r="I12" s="632"/>
      <c r="J12" s="632"/>
      <c r="K12" s="632"/>
      <c r="L12" s="99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99"/>
      <c r="H20" s="99"/>
      <c r="I20" s="99"/>
      <c r="J20" s="99"/>
      <c r="K20" s="99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99"/>
      <c r="F25" s="117"/>
      <c r="I25" s="118"/>
      <c r="J25" s="118"/>
      <c r="K25" s="119" t="s">
        <v>14</v>
      </c>
      <c r="L25" s="116"/>
      <c r="M25" s="111"/>
    </row>
    <row r="26" spans="1:13">
      <c r="A26" s="638" t="s">
        <v>15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121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407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25</v>
      </c>
      <c r="L29" s="116" t="s">
        <v>26</v>
      </c>
      <c r="M29" s="111"/>
    </row>
    <row r="30" spans="1:13">
      <c r="A30" s="640" t="s">
        <v>423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13340</v>
      </c>
      <c r="J34" s="144">
        <f>SUM(J35+J46+J65+J86+J93+J113+J139+J158+J168)</f>
        <v>13340</v>
      </c>
      <c r="K34" s="145">
        <f>SUM(K35+K46+K65+K86+K93+K113+K139+K158+K168)</f>
        <v>5430</v>
      </c>
      <c r="L34" s="144">
        <f>SUM(L35+L46+L65+L86+L93+L113+L139+L158+L168)</f>
        <v>5430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13340</v>
      </c>
      <c r="J35" s="144">
        <f>SUM(J36+J42)</f>
        <v>13340</v>
      </c>
      <c r="K35" s="153">
        <f>SUM(K36+K42)</f>
        <v>5430</v>
      </c>
      <c r="L35" s="154">
        <f>SUM(L36+L42)</f>
        <v>5430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13340</v>
      </c>
      <c r="J36" s="144">
        <f>SUM(J37)</f>
        <v>13340</v>
      </c>
      <c r="K36" s="145">
        <f>SUM(K37)</f>
        <v>5430</v>
      </c>
      <c r="L36" s="144">
        <f>SUM(L37)</f>
        <v>5430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13340</v>
      </c>
      <c r="J37" s="144">
        <f t="shared" ref="J37:L38" si="0">SUM(J38)</f>
        <v>13340</v>
      </c>
      <c r="K37" s="144">
        <f t="shared" si="0"/>
        <v>5430</v>
      </c>
      <c r="L37" s="144">
        <f t="shared" si="0"/>
        <v>5430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13340</v>
      </c>
      <c r="J38" s="145">
        <f t="shared" si="0"/>
        <v>13340</v>
      </c>
      <c r="K38" s="145">
        <f t="shared" si="0"/>
        <v>5430</v>
      </c>
      <c r="L38" s="145">
        <f t="shared" si="0"/>
        <v>5430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13340</v>
      </c>
      <c r="J39" s="161">
        <v>13340</v>
      </c>
      <c r="K39" s="161">
        <v>5430</v>
      </c>
      <c r="L39" s="161">
        <v>5430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 hidden="1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0</v>
      </c>
      <c r="J42" s="144">
        <f t="shared" si="1"/>
        <v>0</v>
      </c>
      <c r="K42" s="145">
        <f t="shared" si="1"/>
        <v>0</v>
      </c>
      <c r="L42" s="144">
        <f t="shared" si="1"/>
        <v>0</v>
      </c>
    </row>
    <row r="43" spans="1:15" hidden="1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0</v>
      </c>
      <c r="J43" s="144">
        <f t="shared" si="1"/>
        <v>0</v>
      </c>
      <c r="K43" s="144">
        <f t="shared" si="1"/>
        <v>0</v>
      </c>
      <c r="L43" s="144">
        <f t="shared" si="1"/>
        <v>0</v>
      </c>
    </row>
    <row r="44" spans="1:15" hidden="1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0</v>
      </c>
      <c r="J44" s="144">
        <f t="shared" si="1"/>
        <v>0</v>
      </c>
      <c r="K44" s="144">
        <f t="shared" si="1"/>
        <v>0</v>
      </c>
      <c r="L44" s="144">
        <f t="shared" si="1"/>
        <v>0</v>
      </c>
    </row>
    <row r="45" spans="1:15" hidden="1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0</v>
      </c>
      <c r="J45" s="161">
        <v>0</v>
      </c>
      <c r="K45" s="161">
        <v>0</v>
      </c>
      <c r="L45" s="161">
        <v>0</v>
      </c>
    </row>
    <row r="46" spans="1:15" hidden="1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0</v>
      </c>
      <c r="J46" s="166">
        <f t="shared" si="2"/>
        <v>0</v>
      </c>
      <c r="K46" s="165">
        <f t="shared" si="2"/>
        <v>0</v>
      </c>
      <c r="L46" s="165">
        <f t="shared" si="2"/>
        <v>0</v>
      </c>
    </row>
    <row r="47" spans="1:15" hidden="1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0</v>
      </c>
      <c r="J47" s="145">
        <f t="shared" si="2"/>
        <v>0</v>
      </c>
      <c r="K47" s="144">
        <f t="shared" si="2"/>
        <v>0</v>
      </c>
      <c r="L47" s="145">
        <f t="shared" si="2"/>
        <v>0</v>
      </c>
    </row>
    <row r="48" spans="1:15" hidden="1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0</v>
      </c>
      <c r="J48" s="145">
        <f t="shared" si="2"/>
        <v>0</v>
      </c>
      <c r="K48" s="154">
        <f t="shared" si="2"/>
        <v>0</v>
      </c>
      <c r="L48" s="154">
        <f t="shared" si="2"/>
        <v>0</v>
      </c>
    </row>
    <row r="49" spans="1:12" hidden="1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0</v>
      </c>
      <c r="J49" s="172">
        <f>SUM(J50:J64)</f>
        <v>0</v>
      </c>
      <c r="K49" s="173">
        <f>SUM(K50:K64)</f>
        <v>0</v>
      </c>
      <c r="L49" s="173">
        <f>SUM(L50:L64)</f>
        <v>0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 hidden="1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0</v>
      </c>
      <c r="J64" s="161">
        <v>0</v>
      </c>
      <c r="K64" s="161">
        <v>0</v>
      </c>
      <c r="L64" s="161">
        <v>0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13340</v>
      </c>
      <c r="J368" s="196">
        <f>SUM(J34+J184)</f>
        <v>13340</v>
      </c>
      <c r="K368" s="196">
        <f>SUM(K34+K184)</f>
        <v>5430</v>
      </c>
      <c r="L368" s="196">
        <f>SUM(L34+L184)</f>
        <v>5430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32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35" t="s">
        <v>221</v>
      </c>
      <c r="K371" s="654" t="s">
        <v>222</v>
      </c>
      <c r="L371" s="654"/>
    </row>
    <row r="372" spans="1:12" ht="15.75" customHeight="1">
      <c r="I372" s="237"/>
      <c r="K372" s="237"/>
      <c r="L372" s="237"/>
    </row>
    <row r="373" spans="1:12" ht="24.7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95"/>
      <c r="I374" s="238" t="s">
        <v>221</v>
      </c>
      <c r="K374" s="654" t="s">
        <v>222</v>
      </c>
      <c r="L374" s="654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" right="0.7" top="0.75" bottom="0.75" header="0.3" footer="0.3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13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69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73"/>
  </cols>
  <sheetData>
    <row r="1" spans="1:15">
      <c r="G1" s="96"/>
      <c r="H1" s="97"/>
      <c r="I1" s="98"/>
      <c r="J1" s="270" t="s">
        <v>0</v>
      </c>
      <c r="K1" s="270"/>
      <c r="L1" s="270"/>
      <c r="M1" s="100"/>
      <c r="N1" s="270"/>
      <c r="O1" s="270"/>
    </row>
    <row r="2" spans="1:15">
      <c r="H2" s="97"/>
      <c r="I2" s="101"/>
      <c r="J2" s="270" t="s">
        <v>1</v>
      </c>
      <c r="K2" s="270"/>
      <c r="L2" s="270"/>
      <c r="M2" s="100"/>
      <c r="N2" s="270"/>
      <c r="O2" s="270"/>
    </row>
    <row r="3" spans="1:15">
      <c r="H3" s="102"/>
      <c r="I3" s="97"/>
      <c r="J3" s="270" t="s">
        <v>2</v>
      </c>
      <c r="K3" s="270"/>
      <c r="L3" s="270"/>
      <c r="M3" s="100"/>
      <c r="N3" s="270"/>
      <c r="O3" s="270"/>
    </row>
    <row r="4" spans="1:15">
      <c r="G4" s="103" t="s">
        <v>3</v>
      </c>
      <c r="H4" s="97"/>
      <c r="I4" s="101"/>
      <c r="J4" s="270" t="s">
        <v>4</v>
      </c>
      <c r="K4" s="270"/>
      <c r="L4" s="270"/>
      <c r="M4" s="100"/>
      <c r="N4" s="270"/>
      <c r="O4" s="270"/>
    </row>
    <row r="5" spans="1:15">
      <c r="H5" s="97"/>
      <c r="I5" s="101"/>
      <c r="J5" s="270" t="s">
        <v>419</v>
      </c>
      <c r="K5" s="270"/>
      <c r="L5" s="270"/>
      <c r="M5" s="100"/>
      <c r="N5" s="270"/>
      <c r="O5" s="270"/>
    </row>
    <row r="6" spans="1:15" ht="6" customHeight="1">
      <c r="H6" s="97"/>
      <c r="I6" s="101"/>
      <c r="J6" s="270"/>
      <c r="K6" s="270"/>
      <c r="L6" s="270"/>
      <c r="M6" s="100"/>
      <c r="N6" s="270"/>
      <c r="O6" s="270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100"/>
    </row>
    <row r="12" spans="1:15" ht="15.75" customHeight="1">
      <c r="A12" s="108"/>
      <c r="B12" s="270"/>
      <c r="C12" s="270"/>
      <c r="D12" s="270"/>
      <c r="E12" s="270"/>
      <c r="F12" s="270"/>
      <c r="G12" s="632" t="s">
        <v>7</v>
      </c>
      <c r="H12" s="632"/>
      <c r="I12" s="632"/>
      <c r="J12" s="632"/>
      <c r="K12" s="632"/>
      <c r="L12" s="270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70"/>
      <c r="H20" s="270"/>
      <c r="I20" s="270"/>
      <c r="J20" s="270"/>
      <c r="K20" s="270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70"/>
      <c r="F25" s="268"/>
      <c r="I25" s="118"/>
      <c r="J25" s="118"/>
      <c r="K25" s="119" t="s">
        <v>14</v>
      </c>
      <c r="L25" s="116"/>
      <c r="M25" s="111"/>
    </row>
    <row r="26" spans="1:13">
      <c r="A26" s="638" t="s">
        <v>229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271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407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26</v>
      </c>
      <c r="L29" s="116" t="s">
        <v>26</v>
      </c>
      <c r="M29" s="111"/>
    </row>
    <row r="30" spans="1:13">
      <c r="A30" s="640" t="s">
        <v>423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124</v>
      </c>
      <c r="J34" s="144">
        <f>SUM(J35+J46+J65+J86+J93+J113+J139+J158+J168)</f>
        <v>124</v>
      </c>
      <c r="K34" s="145">
        <f>SUM(K35+K46+K65+K86+K93+K113+K139+K158+K168)</f>
        <v>0</v>
      </c>
      <c r="L34" s="144">
        <f>SUM(L35+L46+L65+L86+L93+L113+L139+L158+L168)</f>
        <v>0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124</v>
      </c>
      <c r="J35" s="144">
        <f>SUM(J36+J42)</f>
        <v>124</v>
      </c>
      <c r="K35" s="153">
        <f>SUM(K36+K42)</f>
        <v>0</v>
      </c>
      <c r="L35" s="154">
        <f>SUM(L36+L42)</f>
        <v>0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124</v>
      </c>
      <c r="J36" s="144">
        <f>SUM(J37)</f>
        <v>124</v>
      </c>
      <c r="K36" s="145">
        <f>SUM(K37)</f>
        <v>0</v>
      </c>
      <c r="L36" s="144">
        <f>SUM(L37)</f>
        <v>0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124</v>
      </c>
      <c r="J37" s="144">
        <f t="shared" ref="J37:L38" si="0">SUM(J38)</f>
        <v>124</v>
      </c>
      <c r="K37" s="144">
        <f t="shared" si="0"/>
        <v>0</v>
      </c>
      <c r="L37" s="144">
        <f t="shared" si="0"/>
        <v>0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124</v>
      </c>
      <c r="J38" s="145">
        <f t="shared" si="0"/>
        <v>124</v>
      </c>
      <c r="K38" s="145">
        <f t="shared" si="0"/>
        <v>0</v>
      </c>
      <c r="L38" s="145">
        <f t="shared" si="0"/>
        <v>0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124</v>
      </c>
      <c r="J39" s="161">
        <v>124</v>
      </c>
      <c r="K39" s="161">
        <v>0</v>
      </c>
      <c r="L39" s="161">
        <v>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 hidden="1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0</v>
      </c>
      <c r="J42" s="144">
        <f t="shared" si="1"/>
        <v>0</v>
      </c>
      <c r="K42" s="145">
        <f t="shared" si="1"/>
        <v>0</v>
      </c>
      <c r="L42" s="144">
        <f t="shared" si="1"/>
        <v>0</v>
      </c>
    </row>
    <row r="43" spans="1:15" hidden="1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0</v>
      </c>
      <c r="J43" s="144">
        <f t="shared" si="1"/>
        <v>0</v>
      </c>
      <c r="K43" s="144">
        <f t="shared" si="1"/>
        <v>0</v>
      </c>
      <c r="L43" s="144">
        <f t="shared" si="1"/>
        <v>0</v>
      </c>
    </row>
    <row r="44" spans="1:15" hidden="1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0</v>
      </c>
      <c r="J44" s="144">
        <f t="shared" si="1"/>
        <v>0</v>
      </c>
      <c r="K44" s="144">
        <f t="shared" si="1"/>
        <v>0</v>
      </c>
      <c r="L44" s="144">
        <f t="shared" si="1"/>
        <v>0</v>
      </c>
    </row>
    <row r="45" spans="1:15" hidden="1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0</v>
      </c>
      <c r="J45" s="161">
        <v>0</v>
      </c>
      <c r="K45" s="161">
        <v>0</v>
      </c>
      <c r="L45" s="161">
        <v>0</v>
      </c>
    </row>
    <row r="46" spans="1:15" hidden="1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0</v>
      </c>
      <c r="J46" s="166">
        <f t="shared" si="2"/>
        <v>0</v>
      </c>
      <c r="K46" s="165">
        <f t="shared" si="2"/>
        <v>0</v>
      </c>
      <c r="L46" s="165">
        <f t="shared" si="2"/>
        <v>0</v>
      </c>
    </row>
    <row r="47" spans="1:15" hidden="1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0</v>
      </c>
      <c r="J47" s="145">
        <f t="shared" si="2"/>
        <v>0</v>
      </c>
      <c r="K47" s="144">
        <f t="shared" si="2"/>
        <v>0</v>
      </c>
      <c r="L47" s="145">
        <f t="shared" si="2"/>
        <v>0</v>
      </c>
    </row>
    <row r="48" spans="1:15" hidden="1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0</v>
      </c>
      <c r="J48" s="145">
        <f t="shared" si="2"/>
        <v>0</v>
      </c>
      <c r="K48" s="154">
        <f t="shared" si="2"/>
        <v>0</v>
      </c>
      <c r="L48" s="154">
        <f t="shared" si="2"/>
        <v>0</v>
      </c>
    </row>
    <row r="49" spans="1:12" hidden="1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0</v>
      </c>
      <c r="J49" s="172">
        <f>SUM(J50:J64)</f>
        <v>0</v>
      </c>
      <c r="K49" s="173">
        <f>SUM(K50:K64)</f>
        <v>0</v>
      </c>
      <c r="L49" s="173">
        <f>SUM(L50:L64)</f>
        <v>0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 hidden="1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0</v>
      </c>
      <c r="J64" s="161">
        <v>0</v>
      </c>
      <c r="K64" s="161">
        <v>0</v>
      </c>
      <c r="L64" s="161">
        <v>0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124</v>
      </c>
      <c r="J368" s="196">
        <f>SUM(J34+J184)</f>
        <v>124</v>
      </c>
      <c r="K368" s="196">
        <f>SUM(K34+K184)</f>
        <v>0</v>
      </c>
      <c r="L368" s="196">
        <f>SUM(L34+L184)</f>
        <v>0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67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72" t="s">
        <v>221</v>
      </c>
      <c r="K371" s="654" t="s">
        <v>222</v>
      </c>
      <c r="L371" s="654"/>
    </row>
    <row r="372" spans="1:12" ht="15.75" customHeight="1">
      <c r="I372" s="237"/>
      <c r="K372" s="237"/>
      <c r="L372" s="237"/>
    </row>
    <row r="373" spans="1:12" ht="24.7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69"/>
      <c r="I374" s="238" t="s">
        <v>221</v>
      </c>
      <c r="K374" s="654" t="s">
        <v>222</v>
      </c>
      <c r="L374" s="654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306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308"/>
  </cols>
  <sheetData>
    <row r="1" spans="1:15">
      <c r="G1" s="96"/>
      <c r="H1" s="97"/>
      <c r="I1" s="98"/>
      <c r="J1" s="307" t="s">
        <v>0</v>
      </c>
      <c r="K1" s="307"/>
      <c r="L1" s="307"/>
      <c r="M1" s="100"/>
      <c r="N1" s="307"/>
      <c r="O1" s="307"/>
    </row>
    <row r="2" spans="1:15">
      <c r="H2" s="97"/>
      <c r="I2" s="101"/>
      <c r="J2" s="307" t="s">
        <v>1</v>
      </c>
      <c r="K2" s="307"/>
      <c r="L2" s="307"/>
      <c r="M2" s="100"/>
      <c r="N2" s="307"/>
      <c r="O2" s="307"/>
    </row>
    <row r="3" spans="1:15">
      <c r="H3" s="102"/>
      <c r="I3" s="97"/>
      <c r="J3" s="307" t="s">
        <v>2</v>
      </c>
      <c r="K3" s="307"/>
      <c r="L3" s="307"/>
      <c r="M3" s="100"/>
      <c r="N3" s="307"/>
      <c r="O3" s="307"/>
    </row>
    <row r="4" spans="1:15">
      <c r="G4" s="103" t="s">
        <v>3</v>
      </c>
      <c r="H4" s="97"/>
      <c r="I4" s="101"/>
      <c r="J4" s="307" t="s">
        <v>4</v>
      </c>
      <c r="K4" s="307"/>
      <c r="L4" s="307"/>
      <c r="M4" s="100"/>
      <c r="N4" s="307"/>
      <c r="O4" s="307"/>
    </row>
    <row r="5" spans="1:15">
      <c r="H5" s="97"/>
      <c r="I5" s="101"/>
      <c r="J5" s="307" t="s">
        <v>419</v>
      </c>
      <c r="K5" s="307"/>
      <c r="L5" s="307"/>
      <c r="M5" s="100"/>
      <c r="N5" s="307"/>
      <c r="O5" s="307"/>
    </row>
    <row r="6" spans="1:15" ht="6" customHeight="1">
      <c r="H6" s="97"/>
      <c r="I6" s="101"/>
      <c r="J6" s="307"/>
      <c r="K6" s="307"/>
      <c r="L6" s="307"/>
      <c r="M6" s="100"/>
      <c r="N6" s="307"/>
      <c r="O6" s="307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100"/>
    </row>
    <row r="12" spans="1:15" ht="15.75" customHeight="1">
      <c r="A12" s="108"/>
      <c r="B12" s="307"/>
      <c r="C12" s="307"/>
      <c r="D12" s="307"/>
      <c r="E12" s="307"/>
      <c r="F12" s="307"/>
      <c r="G12" s="632" t="s">
        <v>7</v>
      </c>
      <c r="H12" s="632"/>
      <c r="I12" s="632"/>
      <c r="J12" s="632"/>
      <c r="K12" s="632"/>
      <c r="L12" s="307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307"/>
      <c r="H20" s="307"/>
      <c r="I20" s="307"/>
      <c r="J20" s="307"/>
      <c r="K20" s="307"/>
    </row>
    <row r="21" spans="1:13">
      <c r="B21" s="101"/>
      <c r="C21" s="101"/>
      <c r="D21" s="101"/>
      <c r="E21" s="637"/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307"/>
      <c r="F25" s="305"/>
      <c r="I25" s="118"/>
      <c r="J25" s="118"/>
      <c r="K25" s="119" t="s">
        <v>14</v>
      </c>
      <c r="L25" s="116"/>
      <c r="M25" s="111"/>
    </row>
    <row r="26" spans="1:13">
      <c r="A26" s="638"/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>
      <c r="A27" s="638" t="s">
        <v>227</v>
      </c>
      <c r="B27" s="638"/>
      <c r="C27" s="638"/>
      <c r="D27" s="638"/>
      <c r="E27" s="638"/>
      <c r="F27" s="638"/>
      <c r="G27" s="638"/>
      <c r="H27" s="638"/>
      <c r="I27" s="638"/>
      <c r="J27" s="303" t="s">
        <v>19</v>
      </c>
      <c r="K27" s="122"/>
      <c r="L27" s="116"/>
      <c r="M27" s="111"/>
    </row>
    <row r="28" spans="1:13">
      <c r="F28" s="94"/>
      <c r="G28" s="123" t="s">
        <v>21</v>
      </c>
      <c r="H28" s="124" t="s">
        <v>225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/>
      <c r="J29" s="129"/>
      <c r="K29" s="116"/>
      <c r="L29" s="116"/>
      <c r="M29" s="111"/>
    </row>
    <row r="30" spans="1:13">
      <c r="A30" s="640" t="s">
        <v>226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947707</v>
      </c>
      <c r="J34" s="144">
        <f>SUM(J35+J46+J65+J86+J93+J113+J139+J158+J168)</f>
        <v>774700</v>
      </c>
      <c r="K34" s="145">
        <f>SUM(K35+K46+K65+K86+K93+K113+K139+K158+K168)</f>
        <v>594244.30999999994</v>
      </c>
      <c r="L34" s="144">
        <f>SUM(L35+L46+L65+L86+L93+L113+L139+L158+L168)</f>
        <v>594244.30999999994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648750</v>
      </c>
      <c r="J35" s="144">
        <f>SUM(J36+J42)</f>
        <v>542300</v>
      </c>
      <c r="K35" s="153">
        <f>SUM(K36+K42)</f>
        <v>438243.5</v>
      </c>
      <c r="L35" s="154">
        <f>SUM(L36+L42)</f>
        <v>438243.5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639500</v>
      </c>
      <c r="J36" s="144">
        <f>SUM(J37)</f>
        <v>534400</v>
      </c>
      <c r="K36" s="145">
        <f>SUM(K37)</f>
        <v>431698.81</v>
      </c>
      <c r="L36" s="144">
        <f>SUM(L37)</f>
        <v>431698.81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639500</v>
      </c>
      <c r="J37" s="144">
        <f t="shared" ref="J37:L38" si="0">SUM(J38)</f>
        <v>534400</v>
      </c>
      <c r="K37" s="144">
        <f t="shared" si="0"/>
        <v>431698.81</v>
      </c>
      <c r="L37" s="144">
        <f t="shared" si="0"/>
        <v>431698.81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639500</v>
      </c>
      <c r="J38" s="145">
        <f t="shared" si="0"/>
        <v>534400</v>
      </c>
      <c r="K38" s="145">
        <f t="shared" si="0"/>
        <v>431698.81</v>
      </c>
      <c r="L38" s="145">
        <f t="shared" si="0"/>
        <v>431698.81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639500</v>
      </c>
      <c r="J39" s="161">
        <v>534400</v>
      </c>
      <c r="K39" s="161">
        <v>431698.81</v>
      </c>
      <c r="L39" s="161">
        <v>431698.81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9250</v>
      </c>
      <c r="J42" s="144">
        <f t="shared" si="1"/>
        <v>7900</v>
      </c>
      <c r="K42" s="145">
        <f t="shared" si="1"/>
        <v>6544.69</v>
      </c>
      <c r="L42" s="144">
        <f t="shared" si="1"/>
        <v>6544.69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9250</v>
      </c>
      <c r="J43" s="144">
        <f t="shared" si="1"/>
        <v>7900</v>
      </c>
      <c r="K43" s="144">
        <f t="shared" si="1"/>
        <v>6544.69</v>
      </c>
      <c r="L43" s="144">
        <f t="shared" si="1"/>
        <v>6544.69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9250</v>
      </c>
      <c r="J44" s="144">
        <f t="shared" si="1"/>
        <v>7900</v>
      </c>
      <c r="K44" s="144">
        <f t="shared" si="1"/>
        <v>6544.69</v>
      </c>
      <c r="L44" s="144">
        <f t="shared" si="1"/>
        <v>6544.69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9250</v>
      </c>
      <c r="J45" s="161">
        <v>7900</v>
      </c>
      <c r="K45" s="161">
        <v>6544.69</v>
      </c>
      <c r="L45" s="161">
        <v>6544.69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239700</v>
      </c>
      <c r="J46" s="166">
        <f t="shared" si="2"/>
        <v>191200</v>
      </c>
      <c r="K46" s="165">
        <f t="shared" si="2"/>
        <v>116323.18999999999</v>
      </c>
      <c r="L46" s="165">
        <f t="shared" si="2"/>
        <v>116323.18999999999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239700</v>
      </c>
      <c r="J47" s="145">
        <f t="shared" si="2"/>
        <v>191200</v>
      </c>
      <c r="K47" s="144">
        <f t="shared" si="2"/>
        <v>116323.18999999999</v>
      </c>
      <c r="L47" s="145">
        <f t="shared" si="2"/>
        <v>116323.18999999999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239700</v>
      </c>
      <c r="J48" s="145">
        <f t="shared" si="2"/>
        <v>191200</v>
      </c>
      <c r="K48" s="154">
        <f t="shared" si="2"/>
        <v>116323.18999999999</v>
      </c>
      <c r="L48" s="154">
        <f t="shared" si="2"/>
        <v>116323.18999999999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239700</v>
      </c>
      <c r="J49" s="172">
        <f>SUM(J50:J64)</f>
        <v>191200</v>
      </c>
      <c r="K49" s="173">
        <f>SUM(K50:K64)</f>
        <v>116323.18999999999</v>
      </c>
      <c r="L49" s="173">
        <f>SUM(L50:L64)</f>
        <v>116323.18999999999</v>
      </c>
    </row>
    <row r="50" spans="1:12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10600</v>
      </c>
      <c r="J50" s="161">
        <v>7500</v>
      </c>
      <c r="K50" s="161">
        <v>4671.12</v>
      </c>
      <c r="L50" s="161">
        <v>4671.12</v>
      </c>
    </row>
    <row r="51" spans="1:12" ht="25.5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5200</v>
      </c>
      <c r="J51" s="161">
        <v>3800</v>
      </c>
      <c r="K51" s="161">
        <v>2633.36</v>
      </c>
      <c r="L51" s="161">
        <v>2633.36</v>
      </c>
    </row>
    <row r="52" spans="1:12" ht="25.5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3000</v>
      </c>
      <c r="J52" s="161">
        <v>2000</v>
      </c>
      <c r="K52" s="161">
        <v>1944.39</v>
      </c>
      <c r="L52" s="161">
        <v>1944.39</v>
      </c>
    </row>
    <row r="53" spans="1:12" ht="25.5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16000</v>
      </c>
      <c r="J53" s="161">
        <v>7000</v>
      </c>
      <c r="K53" s="161">
        <v>5703.9</v>
      </c>
      <c r="L53" s="161">
        <v>5703.9</v>
      </c>
    </row>
    <row r="54" spans="1:12" ht="25.5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1600</v>
      </c>
      <c r="J54" s="161">
        <v>1000</v>
      </c>
      <c r="K54" s="161">
        <v>619.5</v>
      </c>
      <c r="L54" s="161">
        <v>619.5</v>
      </c>
    </row>
    <row r="55" spans="1:12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600</v>
      </c>
      <c r="J55" s="161">
        <v>500</v>
      </c>
      <c r="K55" s="161">
        <v>339.45</v>
      </c>
      <c r="L55" s="161">
        <v>339.45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18300</v>
      </c>
      <c r="J58" s="161">
        <v>18300</v>
      </c>
      <c r="K58" s="161">
        <v>17290.02</v>
      </c>
      <c r="L58" s="161">
        <v>17290.02</v>
      </c>
    </row>
    <row r="59" spans="1:12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2000</v>
      </c>
      <c r="J59" s="161">
        <v>2000</v>
      </c>
      <c r="K59" s="161">
        <v>1637</v>
      </c>
      <c r="L59" s="161">
        <v>1637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81300</v>
      </c>
      <c r="J61" s="161">
        <v>56800</v>
      </c>
      <c r="K61" s="161">
        <v>47065.72</v>
      </c>
      <c r="L61" s="161">
        <v>47065.72</v>
      </c>
    </row>
    <row r="62" spans="1:12" ht="25.5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6300</v>
      </c>
      <c r="J62" s="161">
        <v>5500</v>
      </c>
      <c r="K62" s="161">
        <v>4718.1099999999997</v>
      </c>
      <c r="L62" s="161">
        <v>4718.1099999999997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94800</v>
      </c>
      <c r="J64" s="161">
        <v>86800</v>
      </c>
      <c r="K64" s="161">
        <v>29700.62</v>
      </c>
      <c r="L64" s="161">
        <v>29700.62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59257</v>
      </c>
      <c r="J139" s="185">
        <f>SUM(J140+J145+J153)</f>
        <v>41200</v>
      </c>
      <c r="K139" s="145">
        <f>SUM(K140+K145+K153)</f>
        <v>39677.620000000003</v>
      </c>
      <c r="L139" s="144">
        <f>SUM(L140+L145+L153)</f>
        <v>39677.620000000003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59257</v>
      </c>
      <c r="J153" s="185">
        <f t="shared" si="15"/>
        <v>41200</v>
      </c>
      <c r="K153" s="145">
        <f t="shared" si="15"/>
        <v>39677.620000000003</v>
      </c>
      <c r="L153" s="144">
        <f t="shared" si="15"/>
        <v>39677.620000000003</v>
      </c>
    </row>
    <row r="154" spans="1:12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59257</v>
      </c>
      <c r="J154" s="200">
        <f t="shared" si="15"/>
        <v>41200</v>
      </c>
      <c r="K154" s="173">
        <f t="shared" si="15"/>
        <v>39677.620000000003</v>
      </c>
      <c r="L154" s="172">
        <f t="shared" si="15"/>
        <v>39677.620000000003</v>
      </c>
    </row>
    <row r="155" spans="1:12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59257</v>
      </c>
      <c r="J155" s="185">
        <f>SUM(J156:J157)</f>
        <v>41200</v>
      </c>
      <c r="K155" s="145">
        <f>SUM(K156:K157)</f>
        <v>39677.620000000003</v>
      </c>
      <c r="L155" s="144">
        <f>SUM(L156:L157)</f>
        <v>39677.620000000003</v>
      </c>
    </row>
    <row r="156" spans="1:12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59257</v>
      </c>
      <c r="J156" s="204">
        <v>41200</v>
      </c>
      <c r="K156" s="204">
        <v>39677.620000000003</v>
      </c>
      <c r="L156" s="204">
        <v>39677.620000000003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203000</v>
      </c>
      <c r="J184" s="185">
        <f>SUM(J185+J238+J303)</f>
        <v>176700</v>
      </c>
      <c r="K184" s="145">
        <f>SUM(K185+K238+K303)</f>
        <v>143447.46000000002</v>
      </c>
      <c r="L184" s="144">
        <f>SUM(L185+L238+L303)</f>
        <v>143447.46000000002</v>
      </c>
    </row>
    <row r="185" spans="1:12" ht="25.5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203000</v>
      </c>
      <c r="J185" s="165">
        <f>SUM(J186+J209+J216+J228+J232)</f>
        <v>176700</v>
      </c>
      <c r="K185" s="165">
        <f>SUM(K186+K209+K216+K228+K232)</f>
        <v>143447.46000000002</v>
      </c>
      <c r="L185" s="165">
        <f>SUM(L186+L209+L216+L228+L232)</f>
        <v>143447.46000000002</v>
      </c>
    </row>
    <row r="186" spans="1:12" ht="25.5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203000</v>
      </c>
      <c r="J186" s="185">
        <f>SUM(J187+J190+J195+J201+J206)</f>
        <v>176700</v>
      </c>
      <c r="K186" s="145">
        <f>SUM(K187+K190+K195+K201+K206)</f>
        <v>143447.46000000002</v>
      </c>
      <c r="L186" s="144">
        <f>SUM(L187+L190+L195+L201+L206)</f>
        <v>143447.46000000002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27000</v>
      </c>
      <c r="J190" s="187">
        <f>J191</f>
        <v>27000</v>
      </c>
      <c r="K190" s="166">
        <f>K191</f>
        <v>0</v>
      </c>
      <c r="L190" s="165">
        <f>L191</f>
        <v>0</v>
      </c>
    </row>
    <row r="191" spans="1:12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27000</v>
      </c>
      <c r="J191" s="185">
        <f>SUM(J192:J194)</f>
        <v>27000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27000</v>
      </c>
      <c r="J194" s="160">
        <v>27000</v>
      </c>
      <c r="K194" s="160">
        <v>0</v>
      </c>
      <c r="L194" s="210">
        <v>0</v>
      </c>
    </row>
    <row r="195" spans="1:12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176000</v>
      </c>
      <c r="J195" s="185">
        <f>J196</f>
        <v>149700</v>
      </c>
      <c r="K195" s="145">
        <f>K196</f>
        <v>143447.46000000002</v>
      </c>
      <c r="L195" s="144">
        <f>L196</f>
        <v>143447.46000000002</v>
      </c>
    </row>
    <row r="196" spans="1:12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176000</v>
      </c>
      <c r="J196" s="144">
        <f>SUM(J197:J200)</f>
        <v>149700</v>
      </c>
      <c r="K196" s="144">
        <f>SUM(K197:K200)</f>
        <v>143447.46000000002</v>
      </c>
      <c r="L196" s="144">
        <f>SUM(L197:L200)</f>
        <v>143447.46000000002</v>
      </c>
    </row>
    <row r="197" spans="1:12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118800</v>
      </c>
      <c r="J197" s="162">
        <v>118800</v>
      </c>
      <c r="K197" s="162">
        <v>114435.63</v>
      </c>
      <c r="L197" s="210">
        <v>114435.63</v>
      </c>
    </row>
    <row r="198" spans="1:12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37200</v>
      </c>
      <c r="J198" s="162">
        <v>14900</v>
      </c>
      <c r="K198" s="162">
        <v>13015.63</v>
      </c>
      <c r="L198" s="162">
        <v>13015.63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20000</v>
      </c>
      <c r="J200" s="216">
        <v>16000</v>
      </c>
      <c r="K200" s="162">
        <v>15996.2</v>
      </c>
      <c r="L200" s="162">
        <v>15996.2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1150707</v>
      </c>
      <c r="J368" s="196">
        <f>SUM(J34+J184)</f>
        <v>951400</v>
      </c>
      <c r="K368" s="196">
        <f>SUM(K34+K184)</f>
        <v>737691.77</v>
      </c>
      <c r="L368" s="196">
        <f>SUM(L34+L184)</f>
        <v>737691.77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304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302" t="s">
        <v>221</v>
      </c>
      <c r="K371" s="654" t="s">
        <v>222</v>
      </c>
      <c r="L371" s="654"/>
    </row>
    <row r="372" spans="1:12" ht="15.75" customHeight="1">
      <c r="I372" s="237"/>
      <c r="K372" s="237"/>
      <c r="L372" s="237"/>
    </row>
    <row r="373" spans="1:12" ht="27.7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306"/>
      <c r="I374" s="238" t="s">
        <v>221</v>
      </c>
      <c r="K374" s="654" t="s">
        <v>222</v>
      </c>
      <c r="L374" s="654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</mergeCells>
  <pageMargins left="0.59055118110236227" right="0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10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55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59"/>
  </cols>
  <sheetData>
    <row r="1" spans="1:15">
      <c r="G1" s="96"/>
      <c r="H1" s="97"/>
      <c r="I1" s="98"/>
      <c r="J1" s="256" t="s">
        <v>0</v>
      </c>
      <c r="K1" s="256"/>
      <c r="L1" s="256"/>
      <c r="M1" s="100"/>
      <c r="N1" s="256"/>
      <c r="O1" s="256"/>
    </row>
    <row r="2" spans="1:15">
      <c r="H2" s="97"/>
      <c r="I2" s="101"/>
      <c r="J2" s="256" t="s">
        <v>1</v>
      </c>
      <c r="K2" s="256"/>
      <c r="L2" s="256"/>
      <c r="M2" s="100"/>
      <c r="N2" s="256"/>
      <c r="O2" s="256"/>
    </row>
    <row r="3" spans="1:15">
      <c r="H3" s="102"/>
      <c r="I3" s="97"/>
      <c r="J3" s="256" t="s">
        <v>2</v>
      </c>
      <c r="K3" s="256"/>
      <c r="L3" s="256"/>
      <c r="M3" s="100"/>
      <c r="N3" s="256"/>
      <c r="O3" s="256"/>
    </row>
    <row r="4" spans="1:15">
      <c r="G4" s="103" t="s">
        <v>3</v>
      </c>
      <c r="H4" s="97"/>
      <c r="I4" s="101"/>
      <c r="J4" s="256" t="s">
        <v>4</v>
      </c>
      <c r="K4" s="256"/>
      <c r="L4" s="256"/>
      <c r="M4" s="100"/>
      <c r="N4" s="256"/>
      <c r="O4" s="256"/>
    </row>
    <row r="5" spans="1:15">
      <c r="H5" s="97"/>
      <c r="I5" s="101"/>
      <c r="J5" s="256" t="s">
        <v>419</v>
      </c>
      <c r="K5" s="256"/>
      <c r="L5" s="256"/>
      <c r="M5" s="100"/>
      <c r="N5" s="256"/>
      <c r="O5" s="256"/>
    </row>
    <row r="6" spans="1:15" ht="6" customHeight="1">
      <c r="H6" s="97"/>
      <c r="I6" s="101"/>
      <c r="J6" s="256"/>
      <c r="K6" s="256"/>
      <c r="L6" s="256"/>
      <c r="M6" s="100"/>
      <c r="N6" s="256"/>
      <c r="O6" s="256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100"/>
    </row>
    <row r="12" spans="1:15" ht="15.75" customHeight="1">
      <c r="A12" s="108"/>
      <c r="B12" s="256"/>
      <c r="C12" s="256"/>
      <c r="D12" s="256"/>
      <c r="E12" s="256"/>
      <c r="F12" s="256"/>
      <c r="G12" s="632" t="s">
        <v>7</v>
      </c>
      <c r="H12" s="632"/>
      <c r="I12" s="632"/>
      <c r="J12" s="632"/>
      <c r="K12" s="632"/>
      <c r="L12" s="256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56"/>
      <c r="H20" s="256"/>
      <c r="I20" s="256"/>
      <c r="J20" s="256"/>
      <c r="K20" s="256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56"/>
      <c r="F25" s="254"/>
      <c r="I25" s="118"/>
      <c r="J25" s="118"/>
      <c r="K25" s="119" t="s">
        <v>14</v>
      </c>
      <c r="L25" s="116"/>
      <c r="M25" s="111"/>
    </row>
    <row r="26" spans="1:13">
      <c r="A26" s="638" t="s">
        <v>15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257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230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25</v>
      </c>
      <c r="L29" s="116" t="s">
        <v>26</v>
      </c>
      <c r="M29" s="111"/>
    </row>
    <row r="30" spans="1:13">
      <c r="A30" s="640" t="s">
        <v>231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71000</v>
      </c>
      <c r="J34" s="144">
        <f>SUM(J35+J46+J65+J86+J93+J113+J139+J158+J168)</f>
        <v>34200</v>
      </c>
      <c r="K34" s="145">
        <f>SUM(K35+K46+K65+K86+K93+K113+K139+K158+K168)</f>
        <v>32907.46</v>
      </c>
      <c r="L34" s="144">
        <f>SUM(L35+L46+L65+L86+L93+L113+L139+L158+L168)</f>
        <v>32907.46</v>
      </c>
      <c r="M34" s="146"/>
      <c r="N34" s="146"/>
      <c r="O34" s="146"/>
    </row>
    <row r="35" spans="1:15" ht="17.25" hidden="1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0</v>
      </c>
      <c r="J35" s="144">
        <f>SUM(J36+J42)</f>
        <v>0</v>
      </c>
      <c r="K35" s="153">
        <f>SUM(K36+K42)</f>
        <v>0</v>
      </c>
      <c r="L35" s="154">
        <f>SUM(L36+L42)</f>
        <v>0</v>
      </c>
    </row>
    <row r="36" spans="1:15" hidden="1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0</v>
      </c>
      <c r="J36" s="144">
        <f>SUM(J37)</f>
        <v>0</v>
      </c>
      <c r="K36" s="145">
        <f>SUM(K37)</f>
        <v>0</v>
      </c>
      <c r="L36" s="144">
        <f>SUM(L37)</f>
        <v>0</v>
      </c>
    </row>
    <row r="37" spans="1:15" hidden="1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0</v>
      </c>
      <c r="J37" s="144">
        <f t="shared" ref="J37:L38" si="0">SUM(J38)</f>
        <v>0</v>
      </c>
      <c r="K37" s="144">
        <f t="shared" si="0"/>
        <v>0</v>
      </c>
      <c r="L37" s="144">
        <f t="shared" si="0"/>
        <v>0</v>
      </c>
    </row>
    <row r="38" spans="1:15" hidden="1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0</v>
      </c>
      <c r="J38" s="145">
        <f t="shared" si="0"/>
        <v>0</v>
      </c>
      <c r="K38" s="145">
        <f t="shared" si="0"/>
        <v>0</v>
      </c>
      <c r="L38" s="145">
        <f t="shared" si="0"/>
        <v>0</v>
      </c>
    </row>
    <row r="39" spans="1:15" hidden="1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0</v>
      </c>
      <c r="J39" s="161">
        <v>0</v>
      </c>
      <c r="K39" s="161">
        <v>0</v>
      </c>
      <c r="L39" s="161">
        <v>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 hidden="1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0</v>
      </c>
      <c r="J42" s="144">
        <f t="shared" si="1"/>
        <v>0</v>
      </c>
      <c r="K42" s="145">
        <f t="shared" si="1"/>
        <v>0</v>
      </c>
      <c r="L42" s="144">
        <f t="shared" si="1"/>
        <v>0</v>
      </c>
    </row>
    <row r="43" spans="1:15" hidden="1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0</v>
      </c>
      <c r="J43" s="144">
        <f t="shared" si="1"/>
        <v>0</v>
      </c>
      <c r="K43" s="144">
        <f t="shared" si="1"/>
        <v>0</v>
      </c>
      <c r="L43" s="144">
        <f t="shared" si="1"/>
        <v>0</v>
      </c>
    </row>
    <row r="44" spans="1:15" hidden="1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0</v>
      </c>
      <c r="J44" s="144">
        <f t="shared" si="1"/>
        <v>0</v>
      </c>
      <c r="K44" s="144">
        <f t="shared" si="1"/>
        <v>0</v>
      </c>
      <c r="L44" s="144">
        <f t="shared" si="1"/>
        <v>0</v>
      </c>
    </row>
    <row r="45" spans="1:15" hidden="1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0</v>
      </c>
      <c r="J45" s="161">
        <v>0</v>
      </c>
      <c r="K45" s="161">
        <v>0</v>
      </c>
      <c r="L45" s="161">
        <v>0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71000</v>
      </c>
      <c r="J46" s="166">
        <f t="shared" si="2"/>
        <v>34200</v>
      </c>
      <c r="K46" s="165">
        <f t="shared" si="2"/>
        <v>32907.46</v>
      </c>
      <c r="L46" s="165">
        <f t="shared" si="2"/>
        <v>32907.46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71000</v>
      </c>
      <c r="J47" s="145">
        <f t="shared" si="2"/>
        <v>34200</v>
      </c>
      <c r="K47" s="144">
        <f t="shared" si="2"/>
        <v>32907.46</v>
      </c>
      <c r="L47" s="145">
        <f t="shared" si="2"/>
        <v>32907.46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71000</v>
      </c>
      <c r="J48" s="145">
        <f t="shared" si="2"/>
        <v>34200</v>
      </c>
      <c r="K48" s="154">
        <f t="shared" si="2"/>
        <v>32907.46</v>
      </c>
      <c r="L48" s="154">
        <f t="shared" si="2"/>
        <v>32907.46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71000</v>
      </c>
      <c r="J49" s="172">
        <f>SUM(J50:J64)</f>
        <v>34200</v>
      </c>
      <c r="K49" s="173">
        <f>SUM(K50:K64)</f>
        <v>32907.46</v>
      </c>
      <c r="L49" s="173">
        <f>SUM(L50:L64)</f>
        <v>32907.46</v>
      </c>
    </row>
    <row r="50" spans="1:12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59500</v>
      </c>
      <c r="J50" s="161">
        <v>29600</v>
      </c>
      <c r="K50" s="161">
        <v>29600</v>
      </c>
      <c r="L50" s="161">
        <v>29600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3500</v>
      </c>
      <c r="J58" s="161">
        <v>2600</v>
      </c>
      <c r="K58" s="161">
        <v>1857.67</v>
      </c>
      <c r="L58" s="161">
        <v>1857.67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8000</v>
      </c>
      <c r="J64" s="161">
        <v>2000</v>
      </c>
      <c r="K64" s="161">
        <v>1449.79</v>
      </c>
      <c r="L64" s="161">
        <v>1449.79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71000</v>
      </c>
      <c r="J368" s="196">
        <f>SUM(J34+J184)</f>
        <v>34200</v>
      </c>
      <c r="K368" s="196">
        <f>SUM(K34+K184)</f>
        <v>32907.46</v>
      </c>
      <c r="L368" s="196">
        <f>SUM(L34+L184)</f>
        <v>32907.46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53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58" t="s">
        <v>221</v>
      </c>
      <c r="K371" s="654" t="s">
        <v>222</v>
      </c>
      <c r="L371" s="654"/>
    </row>
    <row r="372" spans="1:12" ht="13.5" customHeight="1">
      <c r="I372" s="237"/>
      <c r="K372" s="237"/>
      <c r="L372" s="237"/>
    </row>
    <row r="373" spans="1:12" ht="26.2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55"/>
      <c r="I374" s="238" t="s">
        <v>221</v>
      </c>
      <c r="K374" s="654" t="s">
        <v>222</v>
      </c>
      <c r="L374" s="654"/>
    </row>
  </sheetData>
  <mergeCells count="31"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4" workbookViewId="0">
      <selection activeCell="P36" sqref="P36"/>
    </sheetView>
  </sheetViews>
  <sheetFormatPr defaultRowHeight="15"/>
  <cols>
    <col min="1" max="3" width="9.140625" style="86"/>
    <col min="4" max="4" width="21.28515625" style="86" customWidth="1"/>
    <col min="5" max="5" width="11.7109375" style="86" customWidth="1"/>
    <col min="6" max="6" width="4.28515625" style="86" customWidth="1"/>
    <col min="7" max="8" width="9.140625" style="86"/>
    <col min="9" max="9" width="11.7109375" style="86" customWidth="1"/>
    <col min="10" max="10" width="9.140625" style="86"/>
    <col min="11" max="11" width="7" style="86" customWidth="1"/>
    <col min="12" max="12" width="7.140625" style="86" customWidth="1"/>
    <col min="13" max="13" width="6.7109375" style="86" customWidth="1"/>
    <col min="14" max="14" width="17.85546875" style="86" customWidth="1"/>
    <col min="15" max="16384" width="9.140625" style="86"/>
  </cols>
  <sheetData>
    <row r="1" spans="1:14">
      <c r="M1" s="86" t="s">
        <v>238</v>
      </c>
    </row>
    <row r="2" spans="1:14">
      <c r="M2" s="86" t="s">
        <v>239</v>
      </c>
    </row>
    <row r="3" spans="1:14">
      <c r="M3" s="86" t="s">
        <v>240</v>
      </c>
    </row>
    <row r="4" spans="1:14" ht="13.5" customHeight="1">
      <c r="B4" s="88" t="s">
        <v>415</v>
      </c>
      <c r="C4" s="89"/>
      <c r="D4" s="89"/>
      <c r="E4" s="89"/>
      <c r="F4" s="87"/>
      <c r="M4" s="86" t="s">
        <v>242</v>
      </c>
    </row>
    <row r="5" spans="1:14" hidden="1">
      <c r="B5" s="713" t="s">
        <v>243</v>
      </c>
      <c r="C5" s="713"/>
      <c r="D5" s="713"/>
      <c r="E5" s="713"/>
      <c r="M5" s="86" t="s">
        <v>244</v>
      </c>
    </row>
    <row r="6" spans="1:14" hidden="1"/>
    <row r="7" spans="1:14" hidden="1">
      <c r="B7" s="1" t="s">
        <v>411</v>
      </c>
      <c r="C7" s="2"/>
      <c r="D7" s="2"/>
      <c r="E7" s="2"/>
    </row>
    <row r="8" spans="1:14">
      <c r="B8" s="713" t="s">
        <v>245</v>
      </c>
      <c r="C8" s="713"/>
      <c r="D8" s="713"/>
      <c r="E8" s="713"/>
    </row>
    <row r="9" spans="1:14">
      <c r="A9" s="3"/>
      <c r="B9" s="714"/>
      <c r="C9" s="714"/>
      <c r="D9" s="714"/>
      <c r="E9" s="714"/>
      <c r="F9" s="3"/>
      <c r="G9" s="3"/>
      <c r="H9" s="3"/>
      <c r="I9" s="3"/>
      <c r="J9" s="3"/>
      <c r="K9" s="3"/>
      <c r="L9" s="3"/>
      <c r="M9" s="715" t="s">
        <v>412</v>
      </c>
      <c r="N9" s="715"/>
    </row>
    <row r="10" spans="1:14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4">
      <c r="A11" s="714" t="s">
        <v>433</v>
      </c>
      <c r="B11" s="714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3"/>
      <c r="N11" s="3"/>
    </row>
    <row r="12" spans="1:14">
      <c r="M12" s="716"/>
      <c r="N12" s="716"/>
    </row>
    <row r="13" spans="1:14">
      <c r="D13" s="717">
        <v>44841</v>
      </c>
      <c r="E13" s="718"/>
    </row>
    <row r="14" spans="1:14">
      <c r="D14" s="85"/>
      <c r="E14" s="4"/>
    </row>
    <row r="15" spans="1:14">
      <c r="J15" s="76"/>
      <c r="N15" s="83" t="s">
        <v>414</v>
      </c>
    </row>
    <row r="16" spans="1:14">
      <c r="A16" s="5"/>
      <c r="B16" s="81"/>
      <c r="C16" s="81"/>
      <c r="D16" s="77"/>
      <c r="E16" s="705" t="s">
        <v>246</v>
      </c>
      <c r="F16" s="719"/>
      <c r="G16" s="706"/>
      <c r="H16" s="6" t="s">
        <v>247</v>
      </c>
      <c r="I16" s="77"/>
      <c r="J16" s="705" t="s">
        <v>248</v>
      </c>
      <c r="K16" s="706"/>
      <c r="L16" s="681"/>
      <c r="M16" s="696"/>
      <c r="N16" s="78" t="s">
        <v>249</v>
      </c>
    </row>
    <row r="17" spans="1:18">
      <c r="A17" s="7"/>
      <c r="B17" s="714" t="s">
        <v>250</v>
      </c>
      <c r="C17" s="714"/>
      <c r="D17" s="75"/>
      <c r="E17" s="710" t="s">
        <v>251</v>
      </c>
      <c r="F17" s="720"/>
      <c r="G17" s="711"/>
      <c r="H17" s="707" t="s">
        <v>252</v>
      </c>
      <c r="I17" s="708"/>
      <c r="J17" s="707" t="s">
        <v>253</v>
      </c>
      <c r="K17" s="708"/>
      <c r="L17" s="707" t="s">
        <v>254</v>
      </c>
      <c r="M17" s="709"/>
      <c r="N17" s="8" t="s">
        <v>255</v>
      </c>
      <c r="P17" s="3"/>
    </row>
    <row r="18" spans="1:18">
      <c r="A18" s="7"/>
      <c r="D18" s="75"/>
      <c r="E18" s="703" t="s">
        <v>256</v>
      </c>
      <c r="F18" s="705" t="s">
        <v>257</v>
      </c>
      <c r="G18" s="706"/>
      <c r="H18" s="707" t="s">
        <v>258</v>
      </c>
      <c r="I18" s="708"/>
      <c r="J18" s="9" t="s">
        <v>259</v>
      </c>
      <c r="K18" s="75"/>
      <c r="L18" s="707" t="s">
        <v>253</v>
      </c>
      <c r="M18" s="709"/>
      <c r="N18" s="8" t="s">
        <v>258</v>
      </c>
      <c r="Q18" s="3"/>
      <c r="R18" s="3"/>
    </row>
    <row r="19" spans="1:18">
      <c r="A19" s="10"/>
      <c r="B19" s="2"/>
      <c r="C19" s="2"/>
      <c r="D19" s="79"/>
      <c r="E19" s="704"/>
      <c r="F19" s="710" t="s">
        <v>260</v>
      </c>
      <c r="G19" s="711"/>
      <c r="H19" s="710" t="s">
        <v>261</v>
      </c>
      <c r="I19" s="711"/>
      <c r="J19" s="710" t="s">
        <v>261</v>
      </c>
      <c r="K19" s="711"/>
      <c r="L19" s="683"/>
      <c r="M19" s="712"/>
      <c r="N19" s="8" t="s">
        <v>261</v>
      </c>
    </row>
    <row r="20" spans="1:18">
      <c r="A20" s="697" t="s">
        <v>262</v>
      </c>
      <c r="B20" s="698"/>
      <c r="C20" s="698"/>
      <c r="D20" s="699"/>
      <c r="E20" s="672" t="s">
        <v>263</v>
      </c>
      <c r="F20" s="681" t="s">
        <v>263</v>
      </c>
      <c r="G20" s="682"/>
      <c r="H20" s="681" t="s">
        <v>263</v>
      </c>
      <c r="I20" s="682"/>
      <c r="J20" s="681" t="s">
        <v>263</v>
      </c>
      <c r="K20" s="682"/>
      <c r="L20" s="681" t="s">
        <v>263</v>
      </c>
      <c r="M20" s="682"/>
      <c r="N20" s="672"/>
    </row>
    <row r="21" spans="1:18">
      <c r="A21" s="700"/>
      <c r="B21" s="701"/>
      <c r="C21" s="701"/>
      <c r="D21" s="702"/>
      <c r="E21" s="680"/>
      <c r="F21" s="683"/>
      <c r="G21" s="684"/>
      <c r="H21" s="683"/>
      <c r="I21" s="684"/>
      <c r="J21" s="683"/>
      <c r="K21" s="684"/>
      <c r="L21" s="683"/>
      <c r="M21" s="684"/>
      <c r="N21" s="680"/>
    </row>
    <row r="22" spans="1:18">
      <c r="A22" s="687" t="s">
        <v>264</v>
      </c>
      <c r="B22" s="688"/>
      <c r="C22" s="688"/>
      <c r="D22" s="689"/>
      <c r="E22" s="80">
        <v>62000</v>
      </c>
      <c r="F22" s="681">
        <v>28200</v>
      </c>
      <c r="G22" s="682"/>
      <c r="H22" s="681">
        <v>33496.78</v>
      </c>
      <c r="I22" s="682"/>
      <c r="J22" s="681">
        <v>28137.97</v>
      </c>
      <c r="K22" s="682"/>
      <c r="L22" s="681">
        <v>28137.97</v>
      </c>
      <c r="M22" s="682"/>
      <c r="N22" s="80">
        <f>(H22-J22)</f>
        <v>5358.8099999999977</v>
      </c>
    </row>
    <row r="23" spans="1:18" ht="30" customHeight="1">
      <c r="A23" s="687" t="s">
        <v>265</v>
      </c>
      <c r="B23" s="688"/>
      <c r="C23" s="688"/>
      <c r="D23" s="689"/>
      <c r="E23" s="80">
        <v>2000</v>
      </c>
      <c r="F23" s="681">
        <v>1400</v>
      </c>
      <c r="G23" s="682"/>
      <c r="H23" s="692">
        <v>1176.3499999999999</v>
      </c>
      <c r="I23" s="693"/>
      <c r="J23" s="681">
        <v>1039.67</v>
      </c>
      <c r="K23" s="682"/>
      <c r="L23" s="681">
        <v>1039.67</v>
      </c>
      <c r="M23" s="682"/>
      <c r="N23" s="80">
        <f>(H23-J23)</f>
        <v>136.67999999999984</v>
      </c>
    </row>
    <row r="24" spans="1:18">
      <c r="A24" s="694" t="s">
        <v>266</v>
      </c>
      <c r="B24" s="695"/>
      <c r="C24" s="695"/>
      <c r="D24" s="696"/>
      <c r="E24" s="80">
        <v>7000</v>
      </c>
      <c r="F24" s="681">
        <v>4600</v>
      </c>
      <c r="G24" s="682"/>
      <c r="H24" s="692">
        <v>4003.03</v>
      </c>
      <c r="I24" s="693"/>
      <c r="J24" s="681">
        <v>3729.82</v>
      </c>
      <c r="K24" s="682"/>
      <c r="L24" s="681">
        <v>3729.82</v>
      </c>
      <c r="M24" s="682"/>
      <c r="N24" s="80">
        <f>(H24-J24)</f>
        <v>273.21000000000004</v>
      </c>
    </row>
    <row r="25" spans="1:18">
      <c r="A25" s="687" t="s">
        <v>267</v>
      </c>
      <c r="B25" s="688"/>
      <c r="C25" s="688"/>
      <c r="D25" s="689"/>
      <c r="E25" s="80"/>
      <c r="F25" s="690"/>
      <c r="G25" s="691"/>
      <c r="H25" s="690"/>
      <c r="I25" s="691"/>
      <c r="J25" s="690"/>
      <c r="K25" s="691"/>
      <c r="L25" s="690"/>
      <c r="M25" s="691"/>
      <c r="N25" s="80">
        <f>(H25-J25)</f>
        <v>0</v>
      </c>
    </row>
    <row r="26" spans="1:18">
      <c r="A26" s="687" t="s">
        <v>268</v>
      </c>
      <c r="B26" s="688"/>
      <c r="C26" s="688"/>
      <c r="D26" s="689"/>
      <c r="E26" s="80"/>
      <c r="F26" s="690"/>
      <c r="G26" s="691"/>
      <c r="H26" s="690"/>
      <c r="I26" s="691"/>
      <c r="J26" s="690"/>
      <c r="K26" s="691"/>
      <c r="L26" s="690"/>
      <c r="M26" s="691"/>
      <c r="N26" s="80">
        <f>(H26-J26)</f>
        <v>0</v>
      </c>
    </row>
    <row r="27" spans="1:18">
      <c r="A27" s="674" t="s">
        <v>269</v>
      </c>
      <c r="B27" s="675"/>
      <c r="C27" s="675"/>
      <c r="D27" s="676"/>
      <c r="E27" s="672">
        <f>(E22+E23+E24+E26)</f>
        <v>71000</v>
      </c>
      <c r="F27" s="681">
        <f>(F22+F23+F24+F26)</f>
        <v>34200</v>
      </c>
      <c r="G27" s="682"/>
      <c r="H27" s="681">
        <f>(H22+H23+H24+H26)</f>
        <v>38676.159999999996</v>
      </c>
      <c r="I27" s="682"/>
      <c r="J27" s="681">
        <f>(J22+J23+J24+J26)</f>
        <v>32907.46</v>
      </c>
      <c r="K27" s="682"/>
      <c r="L27" s="681">
        <f>(L22+L23+L24+L26)</f>
        <v>32907.46</v>
      </c>
      <c r="M27" s="682"/>
      <c r="N27" s="672" t="s">
        <v>263</v>
      </c>
    </row>
    <row r="28" spans="1:18">
      <c r="A28" s="677"/>
      <c r="B28" s="678"/>
      <c r="C28" s="678"/>
      <c r="D28" s="679"/>
      <c r="E28" s="673"/>
      <c r="F28" s="683"/>
      <c r="G28" s="684"/>
      <c r="H28" s="683"/>
      <c r="I28" s="684"/>
      <c r="J28" s="683"/>
      <c r="K28" s="684"/>
      <c r="L28" s="683"/>
      <c r="M28" s="684"/>
      <c r="N28" s="673"/>
    </row>
    <row r="29" spans="1:18">
      <c r="A29" s="674" t="s">
        <v>270</v>
      </c>
      <c r="B29" s="675"/>
      <c r="C29" s="675"/>
      <c r="D29" s="676"/>
      <c r="E29" s="672" t="s">
        <v>263</v>
      </c>
      <c r="F29" s="681" t="s">
        <v>263</v>
      </c>
      <c r="G29" s="682"/>
      <c r="H29" s="681" t="s">
        <v>263</v>
      </c>
      <c r="I29" s="682"/>
      <c r="J29" s="681" t="s">
        <v>263</v>
      </c>
      <c r="K29" s="682"/>
      <c r="L29" s="681" t="s">
        <v>263</v>
      </c>
      <c r="M29" s="682"/>
      <c r="N29" s="685">
        <f>(N22+N23+N24+N26)</f>
        <v>5768.699999999998</v>
      </c>
    </row>
    <row r="30" spans="1:18">
      <c r="A30" s="677"/>
      <c r="B30" s="678"/>
      <c r="C30" s="678"/>
      <c r="D30" s="679"/>
      <c r="E30" s="680"/>
      <c r="F30" s="683"/>
      <c r="G30" s="684"/>
      <c r="H30" s="683"/>
      <c r="I30" s="684"/>
      <c r="J30" s="683"/>
      <c r="K30" s="684"/>
      <c r="L30" s="683"/>
      <c r="M30" s="684"/>
      <c r="N30" s="686"/>
    </row>
    <row r="32" spans="1:18">
      <c r="A32" s="665" t="s">
        <v>271</v>
      </c>
      <c r="B32" s="666"/>
      <c r="C32" s="666"/>
      <c r="H32" s="667"/>
      <c r="I32" s="667"/>
      <c r="K32" s="671" t="s">
        <v>219</v>
      </c>
      <c r="L32" s="671"/>
      <c r="M32" s="671"/>
      <c r="N32" s="90"/>
    </row>
    <row r="33" spans="1:14">
      <c r="H33" s="664" t="s">
        <v>221</v>
      </c>
      <c r="I33" s="664"/>
      <c r="K33" s="664" t="s">
        <v>222</v>
      </c>
      <c r="L33" s="664"/>
      <c r="M33" s="664"/>
      <c r="N33" s="664"/>
    </row>
    <row r="34" spans="1:14">
      <c r="G34" s="76"/>
      <c r="H34" s="76"/>
      <c r="I34" s="76"/>
      <c r="J34" s="76"/>
      <c r="K34" s="76"/>
      <c r="L34" s="76"/>
      <c r="M34" s="76"/>
      <c r="N34" s="76"/>
    </row>
    <row r="35" spans="1:14" ht="24.75" customHeight="1">
      <c r="A35" s="668" t="s">
        <v>413</v>
      </c>
      <c r="B35" s="669"/>
      <c r="C35" s="669"/>
      <c r="D35" s="669"/>
      <c r="H35" s="667"/>
      <c r="I35" s="667"/>
      <c r="K35" s="670" t="s">
        <v>408</v>
      </c>
      <c r="L35" s="670"/>
      <c r="M35" s="670"/>
      <c r="N35" s="670"/>
    </row>
    <row r="36" spans="1:14">
      <c r="G36" s="86" t="s">
        <v>272</v>
      </c>
      <c r="H36" s="664" t="s">
        <v>221</v>
      </c>
      <c r="I36" s="664"/>
      <c r="K36" s="664" t="s">
        <v>222</v>
      </c>
      <c r="L36" s="664"/>
      <c r="M36" s="664"/>
      <c r="N36" s="664"/>
    </row>
    <row r="37" spans="1:14">
      <c r="A37" s="74" t="s">
        <v>314</v>
      </c>
      <c r="B37" s="74"/>
      <c r="C37" s="74"/>
      <c r="D37" s="74"/>
      <c r="H37" s="82"/>
    </row>
  </sheetData>
  <mergeCells count="79">
    <mergeCell ref="H17:I17"/>
    <mergeCell ref="J17:K17"/>
    <mergeCell ref="L17:M17"/>
    <mergeCell ref="B5:E5"/>
    <mergeCell ref="B8:E8"/>
    <mergeCell ref="B9:E9"/>
    <mergeCell ref="M9:N9"/>
    <mergeCell ref="A11:L11"/>
    <mergeCell ref="M12:N12"/>
    <mergeCell ref="D13:E13"/>
    <mergeCell ref="E16:G16"/>
    <mergeCell ref="J16:K16"/>
    <mergeCell ref="L16:M16"/>
    <mergeCell ref="B17:C17"/>
    <mergeCell ref="E17:G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H36:I36"/>
    <mergeCell ref="K36:N36"/>
    <mergeCell ref="A32:C32"/>
    <mergeCell ref="H32:I32"/>
    <mergeCell ref="H33:I33"/>
    <mergeCell ref="K33:N33"/>
    <mergeCell ref="H35:I35"/>
    <mergeCell ref="A35:D35"/>
    <mergeCell ref="K35:N35"/>
    <mergeCell ref="K32:M32"/>
  </mergeCells>
  <pageMargins left="0.70866141732283472" right="0.31496062992125984" top="0" bottom="0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workbookViewId="0">
      <selection activeCell="P11" sqref="P11"/>
    </sheetView>
  </sheetViews>
  <sheetFormatPr defaultRowHeight="15"/>
  <cols>
    <col min="1" max="1" width="5.7109375" style="11" customWidth="1"/>
    <col min="2" max="2" width="13.7109375" style="11" customWidth="1"/>
    <col min="3" max="3" width="30.42578125" style="12" customWidth="1"/>
    <col min="4" max="4" width="14.5703125" style="12" customWidth="1"/>
    <col min="5" max="5" width="17" style="12" customWidth="1"/>
    <col min="6" max="6" width="14.140625" style="12" customWidth="1"/>
    <col min="7" max="7" width="15.140625" style="11" customWidth="1"/>
    <col min="8" max="8" width="19.42578125" style="11" customWidth="1"/>
    <col min="9" max="9" width="9.28515625" style="11" customWidth="1"/>
    <col min="10" max="10" width="9.85546875" style="11" customWidth="1"/>
    <col min="11" max="11" width="8" style="11" customWidth="1"/>
    <col min="12" max="12" width="7.85546875" style="11" customWidth="1"/>
    <col min="13" max="15" width="0" style="11" hidden="1" customWidth="1"/>
    <col min="16" max="16384" width="9.140625" style="11"/>
  </cols>
  <sheetData>
    <row r="1" spans="2:18" ht="12" customHeight="1">
      <c r="H1" s="867" t="s">
        <v>273</v>
      </c>
      <c r="I1" s="868"/>
    </row>
    <row r="2" spans="2:18" ht="12" customHeight="1">
      <c r="D2" s="13"/>
      <c r="E2" s="13"/>
      <c r="F2" s="865" t="s">
        <v>274</v>
      </c>
      <c r="G2" s="865"/>
      <c r="H2" s="865"/>
      <c r="I2" s="866"/>
      <c r="J2" s="14"/>
      <c r="K2" s="14"/>
    </row>
    <row r="3" spans="2:18" ht="12" customHeight="1">
      <c r="D3" s="13"/>
      <c r="E3" s="13"/>
      <c r="F3" s="722" t="s">
        <v>275</v>
      </c>
      <c r="G3" s="723"/>
      <c r="H3" s="723"/>
      <c r="I3" s="14"/>
      <c r="J3" s="14"/>
      <c r="K3" s="14"/>
    </row>
    <row r="4" spans="2:18" ht="12" customHeight="1">
      <c r="D4" s="13"/>
      <c r="E4" s="13"/>
      <c r="F4" s="722" t="s">
        <v>276</v>
      </c>
      <c r="G4" s="723"/>
      <c r="H4" s="723"/>
      <c r="I4" s="14"/>
      <c r="J4" s="14"/>
      <c r="K4" s="14"/>
    </row>
    <row r="5" spans="2:18" ht="12" customHeight="1">
      <c r="D5" s="13"/>
      <c r="E5" s="13"/>
      <c r="F5" s="13" t="s">
        <v>277</v>
      </c>
      <c r="G5" s="13"/>
      <c r="H5" s="13"/>
      <c r="I5" s="13"/>
      <c r="J5" s="14"/>
      <c r="K5" s="14"/>
    </row>
    <row r="6" spans="2:18" ht="21.75" customHeight="1">
      <c r="C6" s="724" t="s">
        <v>278</v>
      </c>
      <c r="D6" s="724"/>
      <c r="E6" s="724"/>
      <c r="F6" s="724"/>
      <c r="G6" s="724"/>
      <c r="H6" s="724"/>
      <c r="I6" s="15"/>
      <c r="J6" s="16"/>
      <c r="K6" s="13"/>
    </row>
    <row r="7" spans="2:18" ht="9" customHeight="1">
      <c r="B7" s="17"/>
      <c r="C7" s="15"/>
      <c r="D7" s="15"/>
      <c r="E7" s="15"/>
      <c r="F7" s="15"/>
      <c r="G7" s="15"/>
      <c r="H7" s="15"/>
      <c r="I7" s="17"/>
      <c r="J7" s="17"/>
      <c r="K7" s="17"/>
    </row>
    <row r="8" spans="2:18" ht="15.75" customHeight="1">
      <c r="B8" s="17"/>
      <c r="C8" s="18"/>
      <c r="D8" s="725" t="s">
        <v>415</v>
      </c>
      <c r="E8" s="725"/>
      <c r="F8" s="725"/>
      <c r="G8" s="725"/>
      <c r="H8" s="18"/>
      <c r="I8" s="17"/>
      <c r="J8" s="17"/>
      <c r="K8" s="17"/>
      <c r="N8" s="13"/>
      <c r="O8" s="13"/>
      <c r="P8" s="13"/>
      <c r="Q8" s="13"/>
      <c r="R8" s="13"/>
    </row>
    <row r="9" spans="2:18" ht="19.5" customHeight="1">
      <c r="C9" s="721" t="s">
        <v>279</v>
      </c>
      <c r="D9" s="721"/>
      <c r="E9" s="721"/>
      <c r="F9" s="721"/>
      <c r="G9" s="721"/>
      <c r="H9" s="721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21.75" customHeight="1">
      <c r="B10" s="726" t="s">
        <v>434</v>
      </c>
      <c r="C10" s="726"/>
      <c r="D10" s="726"/>
      <c r="E10" s="726"/>
      <c r="F10" s="726"/>
      <c r="G10" s="726"/>
      <c r="H10" s="726"/>
      <c r="I10" s="20"/>
      <c r="J10" s="20"/>
      <c r="K10"/>
      <c r="L10" s="21"/>
      <c r="M10" s="21"/>
      <c r="N10" s="21"/>
      <c r="O10" s="21"/>
      <c r="P10" s="21"/>
      <c r="Q10" s="21"/>
      <c r="R10" s="21"/>
    </row>
    <row r="11" spans="2:18" ht="12.75" customHeight="1">
      <c r="C11" s="15"/>
      <c r="D11" s="15"/>
      <c r="E11" s="22" t="s">
        <v>435</v>
      </c>
      <c r="F11" s="23"/>
    </row>
    <row r="12" spans="2:18" ht="12.75">
      <c r="C12" s="15"/>
      <c r="D12" s="727" t="s">
        <v>280</v>
      </c>
      <c r="E12" s="727"/>
      <c r="F12" s="11"/>
    </row>
    <row r="13" spans="2:18" ht="12.75">
      <c r="C13" s="15"/>
      <c r="D13" s="11"/>
      <c r="E13" s="343" t="s">
        <v>281</v>
      </c>
      <c r="F13" s="24"/>
    </row>
    <row r="14" spans="2:18" ht="12.75">
      <c r="C14" s="11"/>
      <c r="D14" s="11"/>
      <c r="E14" s="25" t="s">
        <v>282</v>
      </c>
      <c r="F14" s="25"/>
    </row>
    <row r="15" spans="2:18" ht="15.75">
      <c r="B15" s="21"/>
    </row>
    <row r="16" spans="2:18" ht="17.25" customHeight="1">
      <c r="B16" s="26"/>
      <c r="H16" s="25" t="s">
        <v>283</v>
      </c>
    </row>
    <row r="17" spans="2:12" ht="22.5" customHeight="1">
      <c r="B17" s="728" t="s">
        <v>284</v>
      </c>
      <c r="C17" s="728" t="s">
        <v>285</v>
      </c>
      <c r="D17" s="730" t="s">
        <v>286</v>
      </c>
      <c r="E17" s="731"/>
      <c r="F17" s="731"/>
      <c r="G17" s="731"/>
      <c r="H17" s="732"/>
    </row>
    <row r="18" spans="2:12" ht="21" hidden="1" customHeight="1">
      <c r="B18" s="729"/>
      <c r="C18" s="729"/>
      <c r="D18" s="27"/>
      <c r="E18" s="28"/>
      <c r="F18" s="28"/>
      <c r="G18" s="28"/>
      <c r="H18" s="29"/>
    </row>
    <row r="19" spans="2:12" ht="12.75" hidden="1" customHeight="1">
      <c r="B19" s="729"/>
      <c r="C19" s="729"/>
      <c r="D19" s="728" t="s">
        <v>287</v>
      </c>
      <c r="E19" s="728" t="s">
        <v>288</v>
      </c>
      <c r="F19" s="734" t="s">
        <v>289</v>
      </c>
      <c r="G19" s="728" t="s">
        <v>290</v>
      </c>
      <c r="H19" s="728" t="s">
        <v>291</v>
      </c>
    </row>
    <row r="20" spans="2:12" ht="47.25" customHeight="1">
      <c r="B20" s="729"/>
      <c r="C20" s="729"/>
      <c r="D20" s="733"/>
      <c r="E20" s="733"/>
      <c r="F20" s="735"/>
      <c r="G20" s="733"/>
      <c r="H20" s="733"/>
    </row>
    <row r="21" spans="2:12" ht="11.25" customHeight="1">
      <c r="B21" s="30">
        <v>1</v>
      </c>
      <c r="C21" s="31">
        <v>2</v>
      </c>
      <c r="D21" s="30">
        <v>3</v>
      </c>
      <c r="E21" s="30">
        <v>4</v>
      </c>
      <c r="F21" s="30">
        <v>5</v>
      </c>
      <c r="G21" s="30">
        <v>6</v>
      </c>
      <c r="H21" s="30">
        <v>7</v>
      </c>
    </row>
    <row r="22" spans="2:12" ht="14.45" customHeight="1">
      <c r="B22" s="32">
        <v>731</v>
      </c>
      <c r="C22" s="33" t="s">
        <v>292</v>
      </c>
      <c r="D22" s="34">
        <v>705.22</v>
      </c>
      <c r="E22" s="35">
        <v>226.77</v>
      </c>
      <c r="F22" s="35">
        <v>795.31</v>
      </c>
      <c r="G22" s="37"/>
      <c r="H22" s="35">
        <f>D22+E22-F22-G22</f>
        <v>136.68000000000006</v>
      </c>
    </row>
    <row r="23" spans="2:12" ht="25.5" customHeight="1">
      <c r="B23" s="32">
        <v>741</v>
      </c>
      <c r="C23" s="38" t="s">
        <v>293</v>
      </c>
      <c r="D23" s="34">
        <v>4045.239999999998</v>
      </c>
      <c r="E23" s="36">
        <v>6506.84</v>
      </c>
      <c r="F23" s="36">
        <v>4920.0600000000004</v>
      </c>
      <c r="G23" s="37"/>
      <c r="H23" s="35">
        <f>D23+E23-F23-G23</f>
        <v>5632.0199999999977</v>
      </c>
    </row>
    <row r="24" spans="2:12" ht="14.45" customHeight="1">
      <c r="B24" s="32"/>
      <c r="C24" s="33"/>
      <c r="D24" s="34"/>
      <c r="E24" s="36"/>
      <c r="F24" s="36"/>
      <c r="G24" s="37"/>
      <c r="H24" s="37"/>
    </row>
    <row r="25" spans="2:12" ht="14.45" customHeight="1">
      <c r="B25" s="32"/>
      <c r="C25" s="32"/>
      <c r="D25" s="34"/>
      <c r="E25" s="36"/>
      <c r="F25" s="36"/>
      <c r="G25" s="37"/>
      <c r="H25" s="37"/>
    </row>
    <row r="26" spans="2:12" ht="14.45" customHeight="1">
      <c r="B26" s="32"/>
      <c r="C26" s="32"/>
      <c r="D26" s="34"/>
      <c r="E26" s="36"/>
      <c r="F26" s="36"/>
      <c r="G26" s="37"/>
      <c r="H26" s="37"/>
    </row>
    <row r="27" spans="2:12" ht="14.45" customHeight="1">
      <c r="B27" s="39"/>
      <c r="C27" s="40" t="s">
        <v>294</v>
      </c>
      <c r="D27" s="41">
        <f>D22+D23</f>
        <v>4750.4599999999982</v>
      </c>
      <c r="E27" s="41">
        <f>E22+E23</f>
        <v>6733.6100000000006</v>
      </c>
      <c r="F27" s="41">
        <f>F22+F23</f>
        <v>5715.3700000000008</v>
      </c>
      <c r="G27" s="41">
        <f>G22+G23</f>
        <v>0</v>
      </c>
      <c r="H27" s="41">
        <f>H22+H23</f>
        <v>5768.699999999998</v>
      </c>
    </row>
    <row r="29" spans="2:12" ht="3" customHeight="1">
      <c r="C29" s="11"/>
      <c r="D29" s="11"/>
      <c r="E29" s="11"/>
      <c r="F29" s="11"/>
    </row>
    <row r="30" spans="2:12" ht="15.75">
      <c r="B30" s="742" t="s">
        <v>418</v>
      </c>
      <c r="C30" s="742"/>
      <c r="D30" s="742"/>
      <c r="E30" s="742"/>
      <c r="F30" s="11"/>
      <c r="G30" s="738" t="s">
        <v>219</v>
      </c>
      <c r="H30" s="738"/>
      <c r="J30" s="42"/>
      <c r="L30" s="19"/>
    </row>
    <row r="31" spans="2:12" ht="21" customHeight="1">
      <c r="B31" s="739" t="s">
        <v>295</v>
      </c>
      <c r="C31" s="739"/>
      <c r="D31" s="44"/>
      <c r="E31" s="45" t="s">
        <v>221</v>
      </c>
      <c r="F31" s="45"/>
      <c r="G31" s="737" t="s">
        <v>222</v>
      </c>
      <c r="H31" s="737"/>
      <c r="I31" s="46"/>
      <c r="J31" s="47"/>
      <c r="L31" s="48"/>
    </row>
    <row r="32" spans="2:12" ht="4.5" customHeight="1">
      <c r="C32" s="11"/>
      <c r="D32" s="24"/>
      <c r="E32" s="11"/>
      <c r="F32" s="11"/>
      <c r="I32" s="24"/>
      <c r="J32" s="23"/>
      <c r="K32" s="23"/>
      <c r="L32" s="19"/>
    </row>
    <row r="33" spans="2:14" ht="27.75" customHeight="1">
      <c r="B33" s="740" t="s">
        <v>313</v>
      </c>
      <c r="C33" s="740"/>
      <c r="D33" s="11"/>
      <c r="E33" s="43"/>
      <c r="F33" s="11"/>
      <c r="G33" s="741" t="s">
        <v>408</v>
      </c>
      <c r="H33" s="741"/>
      <c r="I33" s="49"/>
      <c r="J33" s="42"/>
      <c r="L33" s="19"/>
      <c r="N33" s="50"/>
    </row>
    <row r="34" spans="2:14" ht="40.5" customHeight="1">
      <c r="B34" s="736" t="s">
        <v>432</v>
      </c>
      <c r="C34" s="736"/>
      <c r="D34" s="323"/>
      <c r="E34" s="45" t="s">
        <v>221</v>
      </c>
      <c r="F34" s="45"/>
      <c r="G34" s="737" t="s">
        <v>222</v>
      </c>
      <c r="H34" s="737"/>
      <c r="I34" s="51"/>
      <c r="J34" s="47"/>
      <c r="L34" s="48"/>
      <c r="N34" s="52"/>
    </row>
    <row r="35" spans="2:14">
      <c r="B35" s="74" t="s">
        <v>314</v>
      </c>
      <c r="C35" s="74"/>
      <c r="D35" s="74"/>
      <c r="E35" s="74"/>
      <c r="F35" s="53"/>
      <c r="G35" s="17"/>
      <c r="H35" s="17"/>
      <c r="I35" s="17"/>
      <c r="J35" s="17"/>
      <c r="K35" s="17"/>
    </row>
    <row r="36" spans="2:14">
      <c r="B36" s="17"/>
      <c r="C36" s="53"/>
      <c r="D36" s="53"/>
      <c r="E36" s="53"/>
      <c r="F36" s="53"/>
      <c r="G36" s="17"/>
      <c r="H36" s="17"/>
      <c r="I36" s="17"/>
      <c r="J36" s="17"/>
      <c r="K36" s="17"/>
    </row>
    <row r="37" spans="2:14">
      <c r="B37" s="17"/>
      <c r="C37" s="53"/>
      <c r="D37" s="53"/>
      <c r="E37" s="53"/>
      <c r="F37" s="53"/>
      <c r="G37" s="17"/>
      <c r="H37" s="17"/>
      <c r="I37" s="17"/>
      <c r="J37" s="17"/>
      <c r="K37" s="17"/>
    </row>
    <row r="38" spans="2:14">
      <c r="B38" s="17"/>
      <c r="C38" s="53"/>
      <c r="D38" s="53"/>
      <c r="E38" s="53"/>
      <c r="F38" s="53"/>
      <c r="G38" s="17"/>
      <c r="H38" s="17"/>
      <c r="I38" s="17"/>
      <c r="J38" s="17"/>
      <c r="K38" s="17"/>
    </row>
    <row r="39" spans="2:14">
      <c r="B39" s="17"/>
      <c r="C39" s="53"/>
      <c r="D39" s="53"/>
      <c r="E39" s="53"/>
      <c r="F39" s="53"/>
      <c r="G39" s="17"/>
      <c r="H39" s="17"/>
      <c r="I39" s="17"/>
      <c r="J39" s="17"/>
      <c r="K39" s="17"/>
    </row>
    <row r="40" spans="2:14">
      <c r="B40" s="17"/>
      <c r="C40" s="53"/>
      <c r="D40" s="53"/>
      <c r="E40" s="53"/>
      <c r="F40" s="53"/>
      <c r="G40" s="17"/>
      <c r="H40" s="17"/>
      <c r="I40" s="17"/>
      <c r="J40" s="17"/>
      <c r="K40" s="17"/>
    </row>
    <row r="41" spans="2:14">
      <c r="B41" s="17"/>
      <c r="C41" s="53"/>
      <c r="D41" s="53"/>
      <c r="E41" s="53"/>
      <c r="F41" s="53"/>
      <c r="G41" s="17"/>
      <c r="H41" s="17"/>
      <c r="I41" s="17"/>
      <c r="J41" s="17"/>
      <c r="K41" s="17"/>
    </row>
    <row r="42" spans="2:14">
      <c r="B42" s="17"/>
      <c r="C42" s="53"/>
      <c r="D42" s="53"/>
      <c r="E42" s="53"/>
      <c r="F42" s="53"/>
      <c r="G42" s="17"/>
      <c r="H42" s="17"/>
      <c r="I42" s="17"/>
      <c r="J42" s="17"/>
      <c r="K42" s="17"/>
    </row>
    <row r="43" spans="2:14">
      <c r="B43" s="17"/>
      <c r="C43" s="53"/>
      <c r="D43" s="53"/>
      <c r="E43" s="53"/>
      <c r="F43" s="53"/>
      <c r="G43" s="17"/>
      <c r="H43" s="17"/>
      <c r="I43" s="17"/>
      <c r="J43" s="17"/>
      <c r="K43" s="17"/>
    </row>
    <row r="44" spans="2:14">
      <c r="B44" s="17"/>
      <c r="C44" s="53"/>
      <c r="D44" s="53"/>
      <c r="E44" s="53"/>
      <c r="F44" s="53"/>
      <c r="G44" s="17"/>
      <c r="H44" s="17"/>
      <c r="I44" s="17"/>
      <c r="J44" s="17"/>
      <c r="K44" s="17"/>
    </row>
    <row r="45" spans="2:14">
      <c r="B45" s="17"/>
      <c r="C45" s="53"/>
      <c r="D45" s="53"/>
      <c r="E45" s="53"/>
      <c r="F45" s="53"/>
      <c r="G45" s="17"/>
      <c r="H45" s="17"/>
      <c r="I45" s="17"/>
      <c r="J45" s="17"/>
      <c r="K45" s="17"/>
    </row>
    <row r="46" spans="2:14">
      <c r="B46" s="17"/>
      <c r="C46" s="53"/>
      <c r="D46" s="53"/>
      <c r="E46" s="53"/>
      <c r="F46" s="53"/>
      <c r="G46" s="17"/>
      <c r="H46" s="17"/>
      <c r="I46" s="17"/>
      <c r="J46" s="17"/>
      <c r="K46" s="17"/>
    </row>
    <row r="47" spans="2:14">
      <c r="B47" s="17"/>
      <c r="C47" s="53"/>
      <c r="D47" s="53"/>
      <c r="E47" s="53"/>
      <c r="F47" s="53"/>
      <c r="G47" s="17"/>
      <c r="H47" s="17"/>
      <c r="I47" s="17"/>
      <c r="J47" s="17"/>
      <c r="K47" s="17"/>
    </row>
    <row r="48" spans="2:14">
      <c r="B48" s="17"/>
      <c r="C48" s="53"/>
      <c r="D48" s="53"/>
      <c r="E48" s="53"/>
      <c r="F48" s="53"/>
      <c r="G48" s="17"/>
      <c r="H48" s="17"/>
      <c r="I48" s="17"/>
      <c r="J48" s="17"/>
      <c r="K48" s="17"/>
    </row>
    <row r="49" spans="2:11">
      <c r="B49" s="17"/>
      <c r="C49" s="53"/>
      <c r="D49" s="53"/>
      <c r="E49" s="53"/>
      <c r="F49" s="53"/>
      <c r="G49" s="17"/>
      <c r="H49" s="17"/>
      <c r="I49" s="17"/>
      <c r="J49" s="17"/>
      <c r="K49" s="17"/>
    </row>
    <row r="50" spans="2:11">
      <c r="B50" s="17"/>
      <c r="C50" s="53"/>
      <c r="D50" s="53"/>
      <c r="E50" s="53"/>
      <c r="F50" s="53"/>
      <c r="G50" s="17"/>
      <c r="H50" s="17"/>
      <c r="I50" s="17"/>
      <c r="J50" s="17"/>
      <c r="K50" s="17"/>
    </row>
    <row r="51" spans="2:11">
      <c r="B51" s="17"/>
      <c r="C51" s="53"/>
      <c r="D51" s="53"/>
      <c r="E51" s="53"/>
      <c r="F51" s="53"/>
      <c r="G51" s="17"/>
      <c r="H51" s="17"/>
      <c r="I51" s="17"/>
      <c r="J51" s="17"/>
      <c r="K51" s="17"/>
    </row>
    <row r="52" spans="2:11">
      <c r="B52" s="17"/>
      <c r="C52" s="53"/>
      <c r="D52" s="53"/>
      <c r="E52" s="53"/>
      <c r="F52" s="53"/>
      <c r="G52" s="17"/>
      <c r="H52" s="17"/>
      <c r="I52" s="17"/>
      <c r="J52" s="17"/>
      <c r="K52" s="17"/>
    </row>
    <row r="53" spans="2:11">
      <c r="B53" s="17"/>
      <c r="C53" s="53"/>
      <c r="D53" s="53"/>
      <c r="E53" s="53"/>
      <c r="F53" s="53"/>
      <c r="G53" s="17"/>
      <c r="H53" s="17"/>
      <c r="I53" s="17"/>
      <c r="J53" s="17"/>
      <c r="K53" s="17"/>
    </row>
    <row r="54" spans="2:11">
      <c r="B54" s="17"/>
      <c r="C54" s="53"/>
      <c r="D54" s="53"/>
      <c r="E54" s="53"/>
      <c r="F54" s="53"/>
      <c r="G54" s="17"/>
      <c r="H54" s="17"/>
      <c r="I54" s="17"/>
      <c r="J54" s="17"/>
      <c r="K54" s="17"/>
    </row>
    <row r="55" spans="2:11">
      <c r="B55" s="17"/>
      <c r="C55" s="53"/>
      <c r="D55" s="53"/>
      <c r="E55" s="53"/>
      <c r="F55" s="53"/>
      <c r="G55" s="17"/>
      <c r="H55" s="17"/>
      <c r="I55" s="17"/>
      <c r="J55" s="17"/>
      <c r="K55" s="17"/>
    </row>
    <row r="56" spans="2:11">
      <c r="B56" s="17"/>
      <c r="C56" s="53"/>
      <c r="D56" s="53"/>
      <c r="E56" s="53"/>
      <c r="F56" s="53"/>
      <c r="G56" s="17"/>
      <c r="H56" s="17"/>
      <c r="I56" s="17"/>
      <c r="J56" s="17"/>
      <c r="K56" s="17"/>
    </row>
    <row r="57" spans="2:11">
      <c r="B57" s="17"/>
      <c r="C57" s="53"/>
      <c r="D57" s="53"/>
      <c r="E57" s="53"/>
      <c r="F57" s="53"/>
      <c r="G57" s="17"/>
      <c r="H57" s="17"/>
      <c r="I57" s="17"/>
      <c r="J57" s="17"/>
      <c r="K57" s="17"/>
    </row>
  </sheetData>
  <mergeCells count="24">
    <mergeCell ref="B34:C34"/>
    <mergeCell ref="G34:H34"/>
    <mergeCell ref="G30:H30"/>
    <mergeCell ref="B31:C31"/>
    <mergeCell ref="G31:H31"/>
    <mergeCell ref="B33:C33"/>
    <mergeCell ref="G33:H33"/>
    <mergeCell ref="B30:E30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C9:H9"/>
    <mergeCell ref="F3:H3"/>
    <mergeCell ref="F4:H4"/>
    <mergeCell ref="C6:H6"/>
    <mergeCell ref="D8:G8"/>
    <mergeCell ref="F2:H2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7" workbookViewId="0">
      <selection activeCell="A35" sqref="A35:D35"/>
    </sheetView>
  </sheetViews>
  <sheetFormatPr defaultRowHeight="15"/>
  <cols>
    <col min="1" max="1" width="6.42578125" style="338" customWidth="1"/>
    <col min="2" max="2" width="13.7109375" style="338" customWidth="1"/>
    <col min="3" max="3" width="11.5703125" style="338" customWidth="1"/>
    <col min="4" max="4" width="9.140625" style="338"/>
    <col min="5" max="5" width="7.140625" style="338" customWidth="1"/>
    <col min="6" max="6" width="13.7109375" style="338" customWidth="1"/>
    <col min="7" max="7" width="10" style="338" customWidth="1"/>
    <col min="8" max="8" width="13.5703125" style="338" customWidth="1"/>
    <col min="9" max="9" width="9.140625" style="338"/>
    <col min="10" max="256" width="9.140625" style="325"/>
    <col min="257" max="257" width="6.42578125" style="325" customWidth="1"/>
    <col min="258" max="258" width="13.7109375" style="325" customWidth="1"/>
    <col min="259" max="259" width="11.5703125" style="325" customWidth="1"/>
    <col min="260" max="260" width="9.140625" style="325"/>
    <col min="261" max="261" width="7.140625" style="325" customWidth="1"/>
    <col min="262" max="262" width="13.7109375" style="325" customWidth="1"/>
    <col min="263" max="263" width="10" style="325" customWidth="1"/>
    <col min="264" max="264" width="13.5703125" style="325" customWidth="1"/>
    <col min="265" max="512" width="9.140625" style="325"/>
    <col min="513" max="513" width="6.42578125" style="325" customWidth="1"/>
    <col min="514" max="514" width="13.7109375" style="325" customWidth="1"/>
    <col min="515" max="515" width="11.5703125" style="325" customWidth="1"/>
    <col min="516" max="516" width="9.140625" style="325"/>
    <col min="517" max="517" width="7.140625" style="325" customWidth="1"/>
    <col min="518" max="518" width="13.7109375" style="325" customWidth="1"/>
    <col min="519" max="519" width="10" style="325" customWidth="1"/>
    <col min="520" max="520" width="13.5703125" style="325" customWidth="1"/>
    <col min="521" max="768" width="9.140625" style="325"/>
    <col min="769" max="769" width="6.42578125" style="325" customWidth="1"/>
    <col min="770" max="770" width="13.7109375" style="325" customWidth="1"/>
    <col min="771" max="771" width="11.5703125" style="325" customWidth="1"/>
    <col min="772" max="772" width="9.140625" style="325"/>
    <col min="773" max="773" width="7.140625" style="325" customWidth="1"/>
    <col min="774" max="774" width="13.7109375" style="325" customWidth="1"/>
    <col min="775" max="775" width="10" style="325" customWidth="1"/>
    <col min="776" max="776" width="13.5703125" style="325" customWidth="1"/>
    <col min="777" max="1024" width="9.140625" style="325"/>
    <col min="1025" max="1025" width="6.42578125" style="325" customWidth="1"/>
    <col min="1026" max="1026" width="13.7109375" style="325" customWidth="1"/>
    <col min="1027" max="1027" width="11.5703125" style="325" customWidth="1"/>
    <col min="1028" max="1028" width="9.140625" style="325"/>
    <col min="1029" max="1029" width="7.140625" style="325" customWidth="1"/>
    <col min="1030" max="1030" width="13.7109375" style="325" customWidth="1"/>
    <col min="1031" max="1031" width="10" style="325" customWidth="1"/>
    <col min="1032" max="1032" width="13.5703125" style="325" customWidth="1"/>
    <col min="1033" max="1280" width="9.140625" style="325"/>
    <col min="1281" max="1281" width="6.42578125" style="325" customWidth="1"/>
    <col min="1282" max="1282" width="13.7109375" style="325" customWidth="1"/>
    <col min="1283" max="1283" width="11.5703125" style="325" customWidth="1"/>
    <col min="1284" max="1284" width="9.140625" style="325"/>
    <col min="1285" max="1285" width="7.140625" style="325" customWidth="1"/>
    <col min="1286" max="1286" width="13.7109375" style="325" customWidth="1"/>
    <col min="1287" max="1287" width="10" style="325" customWidth="1"/>
    <col min="1288" max="1288" width="13.5703125" style="325" customWidth="1"/>
    <col min="1289" max="1536" width="9.140625" style="325"/>
    <col min="1537" max="1537" width="6.42578125" style="325" customWidth="1"/>
    <col min="1538" max="1538" width="13.7109375" style="325" customWidth="1"/>
    <col min="1539" max="1539" width="11.5703125" style="325" customWidth="1"/>
    <col min="1540" max="1540" width="9.140625" style="325"/>
    <col min="1541" max="1541" width="7.140625" style="325" customWidth="1"/>
    <col min="1542" max="1542" width="13.7109375" style="325" customWidth="1"/>
    <col min="1543" max="1543" width="10" style="325" customWidth="1"/>
    <col min="1544" max="1544" width="13.5703125" style="325" customWidth="1"/>
    <col min="1545" max="1792" width="9.140625" style="325"/>
    <col min="1793" max="1793" width="6.42578125" style="325" customWidth="1"/>
    <col min="1794" max="1794" width="13.7109375" style="325" customWidth="1"/>
    <col min="1795" max="1795" width="11.5703125" style="325" customWidth="1"/>
    <col min="1796" max="1796" width="9.140625" style="325"/>
    <col min="1797" max="1797" width="7.140625" style="325" customWidth="1"/>
    <col min="1798" max="1798" width="13.7109375" style="325" customWidth="1"/>
    <col min="1799" max="1799" width="10" style="325" customWidth="1"/>
    <col min="1800" max="1800" width="13.5703125" style="325" customWidth="1"/>
    <col min="1801" max="2048" width="9.140625" style="325"/>
    <col min="2049" max="2049" width="6.42578125" style="325" customWidth="1"/>
    <col min="2050" max="2050" width="13.7109375" style="325" customWidth="1"/>
    <col min="2051" max="2051" width="11.5703125" style="325" customWidth="1"/>
    <col min="2052" max="2052" width="9.140625" style="325"/>
    <col min="2053" max="2053" width="7.140625" style="325" customWidth="1"/>
    <col min="2054" max="2054" width="13.7109375" style="325" customWidth="1"/>
    <col min="2055" max="2055" width="10" style="325" customWidth="1"/>
    <col min="2056" max="2056" width="13.5703125" style="325" customWidth="1"/>
    <col min="2057" max="2304" width="9.140625" style="325"/>
    <col min="2305" max="2305" width="6.42578125" style="325" customWidth="1"/>
    <col min="2306" max="2306" width="13.7109375" style="325" customWidth="1"/>
    <col min="2307" max="2307" width="11.5703125" style="325" customWidth="1"/>
    <col min="2308" max="2308" width="9.140625" style="325"/>
    <col min="2309" max="2309" width="7.140625" style="325" customWidth="1"/>
    <col min="2310" max="2310" width="13.7109375" style="325" customWidth="1"/>
    <col min="2311" max="2311" width="10" style="325" customWidth="1"/>
    <col min="2312" max="2312" width="13.5703125" style="325" customWidth="1"/>
    <col min="2313" max="2560" width="9.140625" style="325"/>
    <col min="2561" max="2561" width="6.42578125" style="325" customWidth="1"/>
    <col min="2562" max="2562" width="13.7109375" style="325" customWidth="1"/>
    <col min="2563" max="2563" width="11.5703125" style="325" customWidth="1"/>
    <col min="2564" max="2564" width="9.140625" style="325"/>
    <col min="2565" max="2565" width="7.140625" style="325" customWidth="1"/>
    <col min="2566" max="2566" width="13.7109375" style="325" customWidth="1"/>
    <col min="2567" max="2567" width="10" style="325" customWidth="1"/>
    <col min="2568" max="2568" width="13.5703125" style="325" customWidth="1"/>
    <col min="2569" max="2816" width="9.140625" style="325"/>
    <col min="2817" max="2817" width="6.42578125" style="325" customWidth="1"/>
    <col min="2818" max="2818" width="13.7109375" style="325" customWidth="1"/>
    <col min="2819" max="2819" width="11.5703125" style="325" customWidth="1"/>
    <col min="2820" max="2820" width="9.140625" style="325"/>
    <col min="2821" max="2821" width="7.140625" style="325" customWidth="1"/>
    <col min="2822" max="2822" width="13.7109375" style="325" customWidth="1"/>
    <col min="2823" max="2823" width="10" style="325" customWidth="1"/>
    <col min="2824" max="2824" width="13.5703125" style="325" customWidth="1"/>
    <col min="2825" max="3072" width="9.140625" style="325"/>
    <col min="3073" max="3073" width="6.42578125" style="325" customWidth="1"/>
    <col min="3074" max="3074" width="13.7109375" style="325" customWidth="1"/>
    <col min="3075" max="3075" width="11.5703125" style="325" customWidth="1"/>
    <col min="3076" max="3076" width="9.140625" style="325"/>
    <col min="3077" max="3077" width="7.140625" style="325" customWidth="1"/>
    <col min="3078" max="3078" width="13.7109375" style="325" customWidth="1"/>
    <col min="3079" max="3079" width="10" style="325" customWidth="1"/>
    <col min="3080" max="3080" width="13.5703125" style="325" customWidth="1"/>
    <col min="3081" max="3328" width="9.140625" style="325"/>
    <col min="3329" max="3329" width="6.42578125" style="325" customWidth="1"/>
    <col min="3330" max="3330" width="13.7109375" style="325" customWidth="1"/>
    <col min="3331" max="3331" width="11.5703125" style="325" customWidth="1"/>
    <col min="3332" max="3332" width="9.140625" style="325"/>
    <col min="3333" max="3333" width="7.140625" style="325" customWidth="1"/>
    <col min="3334" max="3334" width="13.7109375" style="325" customWidth="1"/>
    <col min="3335" max="3335" width="10" style="325" customWidth="1"/>
    <col min="3336" max="3336" width="13.5703125" style="325" customWidth="1"/>
    <col min="3337" max="3584" width="9.140625" style="325"/>
    <col min="3585" max="3585" width="6.42578125" style="325" customWidth="1"/>
    <col min="3586" max="3586" width="13.7109375" style="325" customWidth="1"/>
    <col min="3587" max="3587" width="11.5703125" style="325" customWidth="1"/>
    <col min="3588" max="3588" width="9.140625" style="325"/>
    <col min="3589" max="3589" width="7.140625" style="325" customWidth="1"/>
    <col min="3590" max="3590" width="13.7109375" style="325" customWidth="1"/>
    <col min="3591" max="3591" width="10" style="325" customWidth="1"/>
    <col min="3592" max="3592" width="13.5703125" style="325" customWidth="1"/>
    <col min="3593" max="3840" width="9.140625" style="325"/>
    <col min="3841" max="3841" width="6.42578125" style="325" customWidth="1"/>
    <col min="3842" max="3842" width="13.7109375" style="325" customWidth="1"/>
    <col min="3843" max="3843" width="11.5703125" style="325" customWidth="1"/>
    <col min="3844" max="3844" width="9.140625" style="325"/>
    <col min="3845" max="3845" width="7.140625" style="325" customWidth="1"/>
    <col min="3846" max="3846" width="13.7109375" style="325" customWidth="1"/>
    <col min="3847" max="3847" width="10" style="325" customWidth="1"/>
    <col min="3848" max="3848" width="13.5703125" style="325" customWidth="1"/>
    <col min="3849" max="4096" width="9.140625" style="325"/>
    <col min="4097" max="4097" width="6.42578125" style="325" customWidth="1"/>
    <col min="4098" max="4098" width="13.7109375" style="325" customWidth="1"/>
    <col min="4099" max="4099" width="11.5703125" style="325" customWidth="1"/>
    <col min="4100" max="4100" width="9.140625" style="325"/>
    <col min="4101" max="4101" width="7.140625" style="325" customWidth="1"/>
    <col min="4102" max="4102" width="13.7109375" style="325" customWidth="1"/>
    <col min="4103" max="4103" width="10" style="325" customWidth="1"/>
    <col min="4104" max="4104" width="13.5703125" style="325" customWidth="1"/>
    <col min="4105" max="4352" width="9.140625" style="325"/>
    <col min="4353" max="4353" width="6.42578125" style="325" customWidth="1"/>
    <col min="4354" max="4354" width="13.7109375" style="325" customWidth="1"/>
    <col min="4355" max="4355" width="11.5703125" style="325" customWidth="1"/>
    <col min="4356" max="4356" width="9.140625" style="325"/>
    <col min="4357" max="4357" width="7.140625" style="325" customWidth="1"/>
    <col min="4358" max="4358" width="13.7109375" style="325" customWidth="1"/>
    <col min="4359" max="4359" width="10" style="325" customWidth="1"/>
    <col min="4360" max="4360" width="13.5703125" style="325" customWidth="1"/>
    <col min="4361" max="4608" width="9.140625" style="325"/>
    <col min="4609" max="4609" width="6.42578125" style="325" customWidth="1"/>
    <col min="4610" max="4610" width="13.7109375" style="325" customWidth="1"/>
    <col min="4611" max="4611" width="11.5703125" style="325" customWidth="1"/>
    <col min="4612" max="4612" width="9.140625" style="325"/>
    <col min="4613" max="4613" width="7.140625" style="325" customWidth="1"/>
    <col min="4614" max="4614" width="13.7109375" style="325" customWidth="1"/>
    <col min="4615" max="4615" width="10" style="325" customWidth="1"/>
    <col min="4616" max="4616" width="13.5703125" style="325" customWidth="1"/>
    <col min="4617" max="4864" width="9.140625" style="325"/>
    <col min="4865" max="4865" width="6.42578125" style="325" customWidth="1"/>
    <col min="4866" max="4866" width="13.7109375" style="325" customWidth="1"/>
    <col min="4867" max="4867" width="11.5703125" style="325" customWidth="1"/>
    <col min="4868" max="4868" width="9.140625" style="325"/>
    <col min="4869" max="4869" width="7.140625" style="325" customWidth="1"/>
    <col min="4870" max="4870" width="13.7109375" style="325" customWidth="1"/>
    <col min="4871" max="4871" width="10" style="325" customWidth="1"/>
    <col min="4872" max="4872" width="13.5703125" style="325" customWidth="1"/>
    <col min="4873" max="5120" width="9.140625" style="325"/>
    <col min="5121" max="5121" width="6.42578125" style="325" customWidth="1"/>
    <col min="5122" max="5122" width="13.7109375" style="325" customWidth="1"/>
    <col min="5123" max="5123" width="11.5703125" style="325" customWidth="1"/>
    <col min="5124" max="5124" width="9.140625" style="325"/>
    <col min="5125" max="5125" width="7.140625" style="325" customWidth="1"/>
    <col min="5126" max="5126" width="13.7109375" style="325" customWidth="1"/>
    <col min="5127" max="5127" width="10" style="325" customWidth="1"/>
    <col min="5128" max="5128" width="13.5703125" style="325" customWidth="1"/>
    <col min="5129" max="5376" width="9.140625" style="325"/>
    <col min="5377" max="5377" width="6.42578125" style="325" customWidth="1"/>
    <col min="5378" max="5378" width="13.7109375" style="325" customWidth="1"/>
    <col min="5379" max="5379" width="11.5703125" style="325" customWidth="1"/>
    <col min="5380" max="5380" width="9.140625" style="325"/>
    <col min="5381" max="5381" width="7.140625" style="325" customWidth="1"/>
    <col min="5382" max="5382" width="13.7109375" style="325" customWidth="1"/>
    <col min="5383" max="5383" width="10" style="325" customWidth="1"/>
    <col min="5384" max="5384" width="13.5703125" style="325" customWidth="1"/>
    <col min="5385" max="5632" width="9.140625" style="325"/>
    <col min="5633" max="5633" width="6.42578125" style="325" customWidth="1"/>
    <col min="5634" max="5634" width="13.7109375" style="325" customWidth="1"/>
    <col min="5635" max="5635" width="11.5703125" style="325" customWidth="1"/>
    <col min="5636" max="5636" width="9.140625" style="325"/>
    <col min="5637" max="5637" width="7.140625" style="325" customWidth="1"/>
    <col min="5638" max="5638" width="13.7109375" style="325" customWidth="1"/>
    <col min="5639" max="5639" width="10" style="325" customWidth="1"/>
    <col min="5640" max="5640" width="13.5703125" style="325" customWidth="1"/>
    <col min="5641" max="5888" width="9.140625" style="325"/>
    <col min="5889" max="5889" width="6.42578125" style="325" customWidth="1"/>
    <col min="5890" max="5890" width="13.7109375" style="325" customWidth="1"/>
    <col min="5891" max="5891" width="11.5703125" style="325" customWidth="1"/>
    <col min="5892" max="5892" width="9.140625" style="325"/>
    <col min="5893" max="5893" width="7.140625" style="325" customWidth="1"/>
    <col min="5894" max="5894" width="13.7109375" style="325" customWidth="1"/>
    <col min="5895" max="5895" width="10" style="325" customWidth="1"/>
    <col min="5896" max="5896" width="13.5703125" style="325" customWidth="1"/>
    <col min="5897" max="6144" width="9.140625" style="325"/>
    <col min="6145" max="6145" width="6.42578125" style="325" customWidth="1"/>
    <col min="6146" max="6146" width="13.7109375" style="325" customWidth="1"/>
    <col min="6147" max="6147" width="11.5703125" style="325" customWidth="1"/>
    <col min="6148" max="6148" width="9.140625" style="325"/>
    <col min="6149" max="6149" width="7.140625" style="325" customWidth="1"/>
    <col min="6150" max="6150" width="13.7109375" style="325" customWidth="1"/>
    <col min="6151" max="6151" width="10" style="325" customWidth="1"/>
    <col min="6152" max="6152" width="13.5703125" style="325" customWidth="1"/>
    <col min="6153" max="6400" width="9.140625" style="325"/>
    <col min="6401" max="6401" width="6.42578125" style="325" customWidth="1"/>
    <col min="6402" max="6402" width="13.7109375" style="325" customWidth="1"/>
    <col min="6403" max="6403" width="11.5703125" style="325" customWidth="1"/>
    <col min="6404" max="6404" width="9.140625" style="325"/>
    <col min="6405" max="6405" width="7.140625" style="325" customWidth="1"/>
    <col min="6406" max="6406" width="13.7109375" style="325" customWidth="1"/>
    <col min="6407" max="6407" width="10" style="325" customWidth="1"/>
    <col min="6408" max="6408" width="13.5703125" style="325" customWidth="1"/>
    <col min="6409" max="6656" width="9.140625" style="325"/>
    <col min="6657" max="6657" width="6.42578125" style="325" customWidth="1"/>
    <col min="6658" max="6658" width="13.7109375" style="325" customWidth="1"/>
    <col min="6659" max="6659" width="11.5703125" style="325" customWidth="1"/>
    <col min="6660" max="6660" width="9.140625" style="325"/>
    <col min="6661" max="6661" width="7.140625" style="325" customWidth="1"/>
    <col min="6662" max="6662" width="13.7109375" style="325" customWidth="1"/>
    <col min="6663" max="6663" width="10" style="325" customWidth="1"/>
    <col min="6664" max="6664" width="13.5703125" style="325" customWidth="1"/>
    <col min="6665" max="6912" width="9.140625" style="325"/>
    <col min="6913" max="6913" width="6.42578125" style="325" customWidth="1"/>
    <col min="6914" max="6914" width="13.7109375" style="325" customWidth="1"/>
    <col min="6915" max="6915" width="11.5703125" style="325" customWidth="1"/>
    <col min="6916" max="6916" width="9.140625" style="325"/>
    <col min="6917" max="6917" width="7.140625" style="325" customWidth="1"/>
    <col min="6918" max="6918" width="13.7109375" style="325" customWidth="1"/>
    <col min="6919" max="6919" width="10" style="325" customWidth="1"/>
    <col min="6920" max="6920" width="13.5703125" style="325" customWidth="1"/>
    <col min="6921" max="7168" width="9.140625" style="325"/>
    <col min="7169" max="7169" width="6.42578125" style="325" customWidth="1"/>
    <col min="7170" max="7170" width="13.7109375" style="325" customWidth="1"/>
    <col min="7171" max="7171" width="11.5703125" style="325" customWidth="1"/>
    <col min="7172" max="7172" width="9.140625" style="325"/>
    <col min="7173" max="7173" width="7.140625" style="325" customWidth="1"/>
    <col min="7174" max="7174" width="13.7109375" style="325" customWidth="1"/>
    <col min="7175" max="7175" width="10" style="325" customWidth="1"/>
    <col min="7176" max="7176" width="13.5703125" style="325" customWidth="1"/>
    <col min="7177" max="7424" width="9.140625" style="325"/>
    <col min="7425" max="7425" width="6.42578125" style="325" customWidth="1"/>
    <col min="7426" max="7426" width="13.7109375" style="325" customWidth="1"/>
    <col min="7427" max="7427" width="11.5703125" style="325" customWidth="1"/>
    <col min="7428" max="7428" width="9.140625" style="325"/>
    <col min="7429" max="7429" width="7.140625" style="325" customWidth="1"/>
    <col min="7430" max="7430" width="13.7109375" style="325" customWidth="1"/>
    <col min="7431" max="7431" width="10" style="325" customWidth="1"/>
    <col min="7432" max="7432" width="13.5703125" style="325" customWidth="1"/>
    <col min="7433" max="7680" width="9.140625" style="325"/>
    <col min="7681" max="7681" width="6.42578125" style="325" customWidth="1"/>
    <col min="7682" max="7682" width="13.7109375" style="325" customWidth="1"/>
    <col min="7683" max="7683" width="11.5703125" style="325" customWidth="1"/>
    <col min="7684" max="7684" width="9.140625" style="325"/>
    <col min="7685" max="7685" width="7.140625" style="325" customWidth="1"/>
    <col min="7686" max="7686" width="13.7109375" style="325" customWidth="1"/>
    <col min="7687" max="7687" width="10" style="325" customWidth="1"/>
    <col min="7688" max="7688" width="13.5703125" style="325" customWidth="1"/>
    <col min="7689" max="7936" width="9.140625" style="325"/>
    <col min="7937" max="7937" width="6.42578125" style="325" customWidth="1"/>
    <col min="7938" max="7938" width="13.7109375" style="325" customWidth="1"/>
    <col min="7939" max="7939" width="11.5703125" style="325" customWidth="1"/>
    <col min="7940" max="7940" width="9.140625" style="325"/>
    <col min="7941" max="7941" width="7.140625" style="325" customWidth="1"/>
    <col min="7942" max="7942" width="13.7109375" style="325" customWidth="1"/>
    <col min="7943" max="7943" width="10" style="325" customWidth="1"/>
    <col min="7944" max="7944" width="13.5703125" style="325" customWidth="1"/>
    <col min="7945" max="8192" width="9.140625" style="325"/>
    <col min="8193" max="8193" width="6.42578125" style="325" customWidth="1"/>
    <col min="8194" max="8194" width="13.7109375" style="325" customWidth="1"/>
    <col min="8195" max="8195" width="11.5703125" style="325" customWidth="1"/>
    <col min="8196" max="8196" width="9.140625" style="325"/>
    <col min="8197" max="8197" width="7.140625" style="325" customWidth="1"/>
    <col min="8198" max="8198" width="13.7109375" style="325" customWidth="1"/>
    <col min="8199" max="8199" width="10" style="325" customWidth="1"/>
    <col min="8200" max="8200" width="13.5703125" style="325" customWidth="1"/>
    <col min="8201" max="8448" width="9.140625" style="325"/>
    <col min="8449" max="8449" width="6.42578125" style="325" customWidth="1"/>
    <col min="8450" max="8450" width="13.7109375" style="325" customWidth="1"/>
    <col min="8451" max="8451" width="11.5703125" style="325" customWidth="1"/>
    <col min="8452" max="8452" width="9.140625" style="325"/>
    <col min="8453" max="8453" width="7.140625" style="325" customWidth="1"/>
    <col min="8454" max="8454" width="13.7109375" style="325" customWidth="1"/>
    <col min="8455" max="8455" width="10" style="325" customWidth="1"/>
    <col min="8456" max="8456" width="13.5703125" style="325" customWidth="1"/>
    <col min="8457" max="8704" width="9.140625" style="325"/>
    <col min="8705" max="8705" width="6.42578125" style="325" customWidth="1"/>
    <col min="8706" max="8706" width="13.7109375" style="325" customWidth="1"/>
    <col min="8707" max="8707" width="11.5703125" style="325" customWidth="1"/>
    <col min="8708" max="8708" width="9.140625" style="325"/>
    <col min="8709" max="8709" width="7.140625" style="325" customWidth="1"/>
    <col min="8710" max="8710" width="13.7109375" style="325" customWidth="1"/>
    <col min="8711" max="8711" width="10" style="325" customWidth="1"/>
    <col min="8712" max="8712" width="13.5703125" style="325" customWidth="1"/>
    <col min="8713" max="8960" width="9.140625" style="325"/>
    <col min="8961" max="8961" width="6.42578125" style="325" customWidth="1"/>
    <col min="8962" max="8962" width="13.7109375" style="325" customWidth="1"/>
    <col min="8963" max="8963" width="11.5703125" style="325" customWidth="1"/>
    <col min="8964" max="8964" width="9.140625" style="325"/>
    <col min="8965" max="8965" width="7.140625" style="325" customWidth="1"/>
    <col min="8966" max="8966" width="13.7109375" style="325" customWidth="1"/>
    <col min="8967" max="8967" width="10" style="325" customWidth="1"/>
    <col min="8968" max="8968" width="13.5703125" style="325" customWidth="1"/>
    <col min="8969" max="9216" width="9.140625" style="325"/>
    <col min="9217" max="9217" width="6.42578125" style="325" customWidth="1"/>
    <col min="9218" max="9218" width="13.7109375" style="325" customWidth="1"/>
    <col min="9219" max="9219" width="11.5703125" style="325" customWidth="1"/>
    <col min="9220" max="9220" width="9.140625" style="325"/>
    <col min="9221" max="9221" width="7.140625" style="325" customWidth="1"/>
    <col min="9222" max="9222" width="13.7109375" style="325" customWidth="1"/>
    <col min="9223" max="9223" width="10" style="325" customWidth="1"/>
    <col min="9224" max="9224" width="13.5703125" style="325" customWidth="1"/>
    <col min="9225" max="9472" width="9.140625" style="325"/>
    <col min="9473" max="9473" width="6.42578125" style="325" customWidth="1"/>
    <col min="9474" max="9474" width="13.7109375" style="325" customWidth="1"/>
    <col min="9475" max="9475" width="11.5703125" style="325" customWidth="1"/>
    <col min="9476" max="9476" width="9.140625" style="325"/>
    <col min="9477" max="9477" width="7.140625" style="325" customWidth="1"/>
    <col min="9478" max="9478" width="13.7109375" style="325" customWidth="1"/>
    <col min="9479" max="9479" width="10" style="325" customWidth="1"/>
    <col min="9480" max="9480" width="13.5703125" style="325" customWidth="1"/>
    <col min="9481" max="9728" width="9.140625" style="325"/>
    <col min="9729" max="9729" width="6.42578125" style="325" customWidth="1"/>
    <col min="9730" max="9730" width="13.7109375" style="325" customWidth="1"/>
    <col min="9731" max="9731" width="11.5703125" style="325" customWidth="1"/>
    <col min="9732" max="9732" width="9.140625" style="325"/>
    <col min="9733" max="9733" width="7.140625" style="325" customWidth="1"/>
    <col min="9734" max="9734" width="13.7109375" style="325" customWidth="1"/>
    <col min="9735" max="9735" width="10" style="325" customWidth="1"/>
    <col min="9736" max="9736" width="13.5703125" style="325" customWidth="1"/>
    <col min="9737" max="9984" width="9.140625" style="325"/>
    <col min="9985" max="9985" width="6.42578125" style="325" customWidth="1"/>
    <col min="9986" max="9986" width="13.7109375" style="325" customWidth="1"/>
    <col min="9987" max="9987" width="11.5703125" style="325" customWidth="1"/>
    <col min="9988" max="9988" width="9.140625" style="325"/>
    <col min="9989" max="9989" width="7.140625" style="325" customWidth="1"/>
    <col min="9990" max="9990" width="13.7109375" style="325" customWidth="1"/>
    <col min="9991" max="9991" width="10" style="325" customWidth="1"/>
    <col min="9992" max="9992" width="13.5703125" style="325" customWidth="1"/>
    <col min="9993" max="10240" width="9.140625" style="325"/>
    <col min="10241" max="10241" width="6.42578125" style="325" customWidth="1"/>
    <col min="10242" max="10242" width="13.7109375" style="325" customWidth="1"/>
    <col min="10243" max="10243" width="11.5703125" style="325" customWidth="1"/>
    <col min="10244" max="10244" width="9.140625" style="325"/>
    <col min="10245" max="10245" width="7.140625" style="325" customWidth="1"/>
    <col min="10246" max="10246" width="13.7109375" style="325" customWidth="1"/>
    <col min="10247" max="10247" width="10" style="325" customWidth="1"/>
    <col min="10248" max="10248" width="13.5703125" style="325" customWidth="1"/>
    <col min="10249" max="10496" width="9.140625" style="325"/>
    <col min="10497" max="10497" width="6.42578125" style="325" customWidth="1"/>
    <col min="10498" max="10498" width="13.7109375" style="325" customWidth="1"/>
    <col min="10499" max="10499" width="11.5703125" style="325" customWidth="1"/>
    <col min="10500" max="10500" width="9.140625" style="325"/>
    <col min="10501" max="10501" width="7.140625" style="325" customWidth="1"/>
    <col min="10502" max="10502" width="13.7109375" style="325" customWidth="1"/>
    <col min="10503" max="10503" width="10" style="325" customWidth="1"/>
    <col min="10504" max="10504" width="13.5703125" style="325" customWidth="1"/>
    <col min="10505" max="10752" width="9.140625" style="325"/>
    <col min="10753" max="10753" width="6.42578125" style="325" customWidth="1"/>
    <col min="10754" max="10754" width="13.7109375" style="325" customWidth="1"/>
    <col min="10755" max="10755" width="11.5703125" style="325" customWidth="1"/>
    <col min="10756" max="10756" width="9.140625" style="325"/>
    <col min="10757" max="10757" width="7.140625" style="325" customWidth="1"/>
    <col min="10758" max="10758" width="13.7109375" style="325" customWidth="1"/>
    <col min="10759" max="10759" width="10" style="325" customWidth="1"/>
    <col min="10760" max="10760" width="13.5703125" style="325" customWidth="1"/>
    <col min="10761" max="11008" width="9.140625" style="325"/>
    <col min="11009" max="11009" width="6.42578125" style="325" customWidth="1"/>
    <col min="11010" max="11010" width="13.7109375" style="325" customWidth="1"/>
    <col min="11011" max="11011" width="11.5703125" style="325" customWidth="1"/>
    <col min="11012" max="11012" width="9.140625" style="325"/>
    <col min="11013" max="11013" width="7.140625" style="325" customWidth="1"/>
    <col min="11014" max="11014" width="13.7109375" style="325" customWidth="1"/>
    <col min="11015" max="11015" width="10" style="325" customWidth="1"/>
    <col min="11016" max="11016" width="13.5703125" style="325" customWidth="1"/>
    <col min="11017" max="11264" width="9.140625" style="325"/>
    <col min="11265" max="11265" width="6.42578125" style="325" customWidth="1"/>
    <col min="11266" max="11266" width="13.7109375" style="325" customWidth="1"/>
    <col min="11267" max="11267" width="11.5703125" style="325" customWidth="1"/>
    <col min="11268" max="11268" width="9.140625" style="325"/>
    <col min="11269" max="11269" width="7.140625" style="325" customWidth="1"/>
    <col min="11270" max="11270" width="13.7109375" style="325" customWidth="1"/>
    <col min="11271" max="11271" width="10" style="325" customWidth="1"/>
    <col min="11272" max="11272" width="13.5703125" style="325" customWidth="1"/>
    <col min="11273" max="11520" width="9.140625" style="325"/>
    <col min="11521" max="11521" width="6.42578125" style="325" customWidth="1"/>
    <col min="11522" max="11522" width="13.7109375" style="325" customWidth="1"/>
    <col min="11523" max="11523" width="11.5703125" style="325" customWidth="1"/>
    <col min="11524" max="11524" width="9.140625" style="325"/>
    <col min="11525" max="11525" width="7.140625" style="325" customWidth="1"/>
    <col min="11526" max="11526" width="13.7109375" style="325" customWidth="1"/>
    <col min="11527" max="11527" width="10" style="325" customWidth="1"/>
    <col min="11528" max="11528" width="13.5703125" style="325" customWidth="1"/>
    <col min="11529" max="11776" width="9.140625" style="325"/>
    <col min="11777" max="11777" width="6.42578125" style="325" customWidth="1"/>
    <col min="11778" max="11778" width="13.7109375" style="325" customWidth="1"/>
    <col min="11779" max="11779" width="11.5703125" style="325" customWidth="1"/>
    <col min="11780" max="11780" width="9.140625" style="325"/>
    <col min="11781" max="11781" width="7.140625" style="325" customWidth="1"/>
    <col min="11782" max="11782" width="13.7109375" style="325" customWidth="1"/>
    <col min="11783" max="11783" width="10" style="325" customWidth="1"/>
    <col min="11784" max="11784" width="13.5703125" style="325" customWidth="1"/>
    <col min="11785" max="12032" width="9.140625" style="325"/>
    <col min="12033" max="12033" width="6.42578125" style="325" customWidth="1"/>
    <col min="12034" max="12034" width="13.7109375" style="325" customWidth="1"/>
    <col min="12035" max="12035" width="11.5703125" style="325" customWidth="1"/>
    <col min="12036" max="12036" width="9.140625" style="325"/>
    <col min="12037" max="12037" width="7.140625" style="325" customWidth="1"/>
    <col min="12038" max="12038" width="13.7109375" style="325" customWidth="1"/>
    <col min="12039" max="12039" width="10" style="325" customWidth="1"/>
    <col min="12040" max="12040" width="13.5703125" style="325" customWidth="1"/>
    <col min="12041" max="12288" width="9.140625" style="325"/>
    <col min="12289" max="12289" width="6.42578125" style="325" customWidth="1"/>
    <col min="12290" max="12290" width="13.7109375" style="325" customWidth="1"/>
    <col min="12291" max="12291" width="11.5703125" style="325" customWidth="1"/>
    <col min="12292" max="12292" width="9.140625" style="325"/>
    <col min="12293" max="12293" width="7.140625" style="325" customWidth="1"/>
    <col min="12294" max="12294" width="13.7109375" style="325" customWidth="1"/>
    <col min="12295" max="12295" width="10" style="325" customWidth="1"/>
    <col min="12296" max="12296" width="13.5703125" style="325" customWidth="1"/>
    <col min="12297" max="12544" width="9.140625" style="325"/>
    <col min="12545" max="12545" width="6.42578125" style="325" customWidth="1"/>
    <col min="12546" max="12546" width="13.7109375" style="325" customWidth="1"/>
    <col min="12547" max="12547" width="11.5703125" style="325" customWidth="1"/>
    <col min="12548" max="12548" width="9.140625" style="325"/>
    <col min="12549" max="12549" width="7.140625" style="325" customWidth="1"/>
    <col min="12550" max="12550" width="13.7109375" style="325" customWidth="1"/>
    <col min="12551" max="12551" width="10" style="325" customWidth="1"/>
    <col min="12552" max="12552" width="13.5703125" style="325" customWidth="1"/>
    <col min="12553" max="12800" width="9.140625" style="325"/>
    <col min="12801" max="12801" width="6.42578125" style="325" customWidth="1"/>
    <col min="12802" max="12802" width="13.7109375" style="325" customWidth="1"/>
    <col min="12803" max="12803" width="11.5703125" style="325" customWidth="1"/>
    <col min="12804" max="12804" width="9.140625" style="325"/>
    <col min="12805" max="12805" width="7.140625" style="325" customWidth="1"/>
    <col min="12806" max="12806" width="13.7109375" style="325" customWidth="1"/>
    <col min="12807" max="12807" width="10" style="325" customWidth="1"/>
    <col min="12808" max="12808" width="13.5703125" style="325" customWidth="1"/>
    <col min="12809" max="13056" width="9.140625" style="325"/>
    <col min="13057" max="13057" width="6.42578125" style="325" customWidth="1"/>
    <col min="13058" max="13058" width="13.7109375" style="325" customWidth="1"/>
    <col min="13059" max="13059" width="11.5703125" style="325" customWidth="1"/>
    <col min="13060" max="13060" width="9.140625" style="325"/>
    <col min="13061" max="13061" width="7.140625" style="325" customWidth="1"/>
    <col min="13062" max="13062" width="13.7109375" style="325" customWidth="1"/>
    <col min="13063" max="13063" width="10" style="325" customWidth="1"/>
    <col min="13064" max="13064" width="13.5703125" style="325" customWidth="1"/>
    <col min="13065" max="13312" width="9.140625" style="325"/>
    <col min="13313" max="13313" width="6.42578125" style="325" customWidth="1"/>
    <col min="13314" max="13314" width="13.7109375" style="325" customWidth="1"/>
    <col min="13315" max="13315" width="11.5703125" style="325" customWidth="1"/>
    <col min="13316" max="13316" width="9.140625" style="325"/>
    <col min="13317" max="13317" width="7.140625" style="325" customWidth="1"/>
    <col min="13318" max="13318" width="13.7109375" style="325" customWidth="1"/>
    <col min="13319" max="13319" width="10" style="325" customWidth="1"/>
    <col min="13320" max="13320" width="13.5703125" style="325" customWidth="1"/>
    <col min="13321" max="13568" width="9.140625" style="325"/>
    <col min="13569" max="13569" width="6.42578125" style="325" customWidth="1"/>
    <col min="13570" max="13570" width="13.7109375" style="325" customWidth="1"/>
    <col min="13571" max="13571" width="11.5703125" style="325" customWidth="1"/>
    <col min="13572" max="13572" width="9.140625" style="325"/>
    <col min="13573" max="13573" width="7.140625" style="325" customWidth="1"/>
    <col min="13574" max="13574" width="13.7109375" style="325" customWidth="1"/>
    <col min="13575" max="13575" width="10" style="325" customWidth="1"/>
    <col min="13576" max="13576" width="13.5703125" style="325" customWidth="1"/>
    <col min="13577" max="13824" width="9.140625" style="325"/>
    <col min="13825" max="13825" width="6.42578125" style="325" customWidth="1"/>
    <col min="13826" max="13826" width="13.7109375" style="325" customWidth="1"/>
    <col min="13827" max="13827" width="11.5703125" style="325" customWidth="1"/>
    <col min="13828" max="13828" width="9.140625" style="325"/>
    <col min="13829" max="13829" width="7.140625" style="325" customWidth="1"/>
    <col min="13830" max="13830" width="13.7109375" style="325" customWidth="1"/>
    <col min="13831" max="13831" width="10" style="325" customWidth="1"/>
    <col min="13832" max="13832" width="13.5703125" style="325" customWidth="1"/>
    <col min="13833" max="14080" width="9.140625" style="325"/>
    <col min="14081" max="14081" width="6.42578125" style="325" customWidth="1"/>
    <col min="14082" max="14082" width="13.7109375" style="325" customWidth="1"/>
    <col min="14083" max="14083" width="11.5703125" style="325" customWidth="1"/>
    <col min="14084" max="14084" width="9.140625" style="325"/>
    <col min="14085" max="14085" width="7.140625" style="325" customWidth="1"/>
    <col min="14086" max="14086" width="13.7109375" style="325" customWidth="1"/>
    <col min="14087" max="14087" width="10" style="325" customWidth="1"/>
    <col min="14088" max="14088" width="13.5703125" style="325" customWidth="1"/>
    <col min="14089" max="14336" width="9.140625" style="325"/>
    <col min="14337" max="14337" width="6.42578125" style="325" customWidth="1"/>
    <col min="14338" max="14338" width="13.7109375" style="325" customWidth="1"/>
    <col min="14339" max="14339" width="11.5703125" style="325" customWidth="1"/>
    <col min="14340" max="14340" width="9.140625" style="325"/>
    <col min="14341" max="14341" width="7.140625" style="325" customWidth="1"/>
    <col min="14342" max="14342" width="13.7109375" style="325" customWidth="1"/>
    <col min="14343" max="14343" width="10" style="325" customWidth="1"/>
    <col min="14344" max="14344" width="13.5703125" style="325" customWidth="1"/>
    <col min="14345" max="14592" width="9.140625" style="325"/>
    <col min="14593" max="14593" width="6.42578125" style="325" customWidth="1"/>
    <col min="14594" max="14594" width="13.7109375" style="325" customWidth="1"/>
    <col min="14595" max="14595" width="11.5703125" style="325" customWidth="1"/>
    <col min="14596" max="14596" width="9.140625" style="325"/>
    <col min="14597" max="14597" width="7.140625" style="325" customWidth="1"/>
    <col min="14598" max="14598" width="13.7109375" style="325" customWidth="1"/>
    <col min="14599" max="14599" width="10" style="325" customWidth="1"/>
    <col min="14600" max="14600" width="13.5703125" style="325" customWidth="1"/>
    <col min="14601" max="14848" width="9.140625" style="325"/>
    <col min="14849" max="14849" width="6.42578125" style="325" customWidth="1"/>
    <col min="14850" max="14850" width="13.7109375" style="325" customWidth="1"/>
    <col min="14851" max="14851" width="11.5703125" style="325" customWidth="1"/>
    <col min="14852" max="14852" width="9.140625" style="325"/>
    <col min="14853" max="14853" width="7.140625" style="325" customWidth="1"/>
    <col min="14854" max="14854" width="13.7109375" style="325" customWidth="1"/>
    <col min="14855" max="14855" width="10" style="325" customWidth="1"/>
    <col min="14856" max="14856" width="13.5703125" style="325" customWidth="1"/>
    <col min="14857" max="15104" width="9.140625" style="325"/>
    <col min="15105" max="15105" width="6.42578125" style="325" customWidth="1"/>
    <col min="15106" max="15106" width="13.7109375" style="325" customWidth="1"/>
    <col min="15107" max="15107" width="11.5703125" style="325" customWidth="1"/>
    <col min="15108" max="15108" width="9.140625" style="325"/>
    <col min="15109" max="15109" width="7.140625" style="325" customWidth="1"/>
    <col min="15110" max="15110" width="13.7109375" style="325" customWidth="1"/>
    <col min="15111" max="15111" width="10" style="325" customWidth="1"/>
    <col min="15112" max="15112" width="13.5703125" style="325" customWidth="1"/>
    <col min="15113" max="15360" width="9.140625" style="325"/>
    <col min="15361" max="15361" width="6.42578125" style="325" customWidth="1"/>
    <col min="15362" max="15362" width="13.7109375" style="325" customWidth="1"/>
    <col min="15363" max="15363" width="11.5703125" style="325" customWidth="1"/>
    <col min="15364" max="15364" width="9.140625" style="325"/>
    <col min="15365" max="15365" width="7.140625" style="325" customWidth="1"/>
    <col min="15366" max="15366" width="13.7109375" style="325" customWidth="1"/>
    <col min="15367" max="15367" width="10" style="325" customWidth="1"/>
    <col min="15368" max="15368" width="13.5703125" style="325" customWidth="1"/>
    <col min="15369" max="15616" width="9.140625" style="325"/>
    <col min="15617" max="15617" width="6.42578125" style="325" customWidth="1"/>
    <col min="15618" max="15618" width="13.7109375" style="325" customWidth="1"/>
    <col min="15619" max="15619" width="11.5703125" style="325" customWidth="1"/>
    <col min="15620" max="15620" width="9.140625" style="325"/>
    <col min="15621" max="15621" width="7.140625" style="325" customWidth="1"/>
    <col min="15622" max="15622" width="13.7109375" style="325" customWidth="1"/>
    <col min="15623" max="15623" width="10" style="325" customWidth="1"/>
    <col min="15624" max="15624" width="13.5703125" style="325" customWidth="1"/>
    <col min="15625" max="15872" width="9.140625" style="325"/>
    <col min="15873" max="15873" width="6.42578125" style="325" customWidth="1"/>
    <col min="15874" max="15874" width="13.7109375" style="325" customWidth="1"/>
    <col min="15875" max="15875" width="11.5703125" style="325" customWidth="1"/>
    <col min="15876" max="15876" width="9.140625" style="325"/>
    <col min="15877" max="15877" width="7.140625" style="325" customWidth="1"/>
    <col min="15878" max="15878" width="13.7109375" style="325" customWidth="1"/>
    <col min="15879" max="15879" width="10" style="325" customWidth="1"/>
    <col min="15880" max="15880" width="13.5703125" style="325" customWidth="1"/>
    <col min="15881" max="16128" width="9.140625" style="325"/>
    <col min="16129" max="16129" width="6.42578125" style="325" customWidth="1"/>
    <col min="16130" max="16130" width="13.7109375" style="325" customWidth="1"/>
    <col min="16131" max="16131" width="11.5703125" style="325" customWidth="1"/>
    <col min="16132" max="16132" width="9.140625" style="325"/>
    <col min="16133" max="16133" width="7.140625" style="325" customWidth="1"/>
    <col min="16134" max="16134" width="13.7109375" style="325" customWidth="1"/>
    <col min="16135" max="16135" width="10" style="325" customWidth="1"/>
    <col min="16136" max="16136" width="13.5703125" style="325" customWidth="1"/>
    <col min="16137" max="16384" width="9.140625" style="325"/>
  </cols>
  <sheetData>
    <row r="2" spans="1:8">
      <c r="A2" s="749" t="s">
        <v>241</v>
      </c>
      <c r="B2" s="749"/>
      <c r="C2" s="749"/>
      <c r="D2" s="749"/>
      <c r="E2" s="749"/>
      <c r="F2" s="749"/>
      <c r="G2" s="749"/>
      <c r="H2" s="749"/>
    </row>
    <row r="3" spans="1:8">
      <c r="A3" s="750" t="s">
        <v>243</v>
      </c>
      <c r="B3" s="750"/>
      <c r="C3" s="750"/>
      <c r="D3" s="750"/>
      <c r="E3" s="750"/>
      <c r="F3" s="750"/>
      <c r="G3" s="750"/>
      <c r="H3" s="750"/>
    </row>
    <row r="6" spans="1:8">
      <c r="A6" s="751" t="s">
        <v>296</v>
      </c>
      <c r="B6" s="751"/>
      <c r="C6" s="751"/>
      <c r="D6" s="751"/>
      <c r="E6" s="751"/>
      <c r="F6" s="751"/>
      <c r="G6" s="751"/>
      <c r="H6" s="751"/>
    </row>
    <row r="9" spans="1:8" ht="15.75" customHeight="1">
      <c r="A9" s="752" t="s">
        <v>297</v>
      </c>
      <c r="B9" s="752"/>
      <c r="C9" s="752"/>
      <c r="D9" s="752"/>
      <c r="E9" s="752"/>
      <c r="F9" s="752"/>
      <c r="G9" s="752"/>
      <c r="H9" s="752"/>
    </row>
    <row r="10" spans="1:8">
      <c r="D10" s="327"/>
    </row>
    <row r="11" spans="1:8">
      <c r="C11" s="751" t="s">
        <v>355</v>
      </c>
      <c r="D11" s="751"/>
      <c r="E11" s="751"/>
      <c r="F11" s="751"/>
    </row>
    <row r="12" spans="1:8">
      <c r="B12" s="753"/>
      <c r="C12" s="753"/>
      <c r="D12" s="753"/>
      <c r="E12" s="753"/>
      <c r="F12" s="753"/>
      <c r="G12" s="753"/>
    </row>
    <row r="14" spans="1:8" ht="15" customHeight="1">
      <c r="A14" s="746" t="s">
        <v>298</v>
      </c>
      <c r="B14" s="746"/>
      <c r="C14" s="328">
        <v>44834</v>
      </c>
      <c r="D14" s="329"/>
      <c r="E14" s="329"/>
      <c r="F14" s="329"/>
      <c r="G14" s="329"/>
      <c r="H14" s="329"/>
    </row>
    <row r="15" spans="1:8">
      <c r="A15" s="754" t="s">
        <v>299</v>
      </c>
      <c r="B15" s="754"/>
      <c r="C15" s="754"/>
      <c r="D15" s="754"/>
      <c r="E15" s="754"/>
      <c r="F15" s="754"/>
      <c r="G15" s="754"/>
      <c r="H15" s="754"/>
    </row>
    <row r="16" spans="1:8" ht="28.5" customHeight="1">
      <c r="A16" s="341" t="s">
        <v>300</v>
      </c>
      <c r="B16" s="341" t="s">
        <v>301</v>
      </c>
      <c r="C16" s="755" t="s">
        <v>302</v>
      </c>
      <c r="D16" s="756"/>
      <c r="E16" s="757"/>
      <c r="F16" s="341" t="s">
        <v>303</v>
      </c>
      <c r="G16" s="342" t="s">
        <v>304</v>
      </c>
      <c r="H16" s="342" t="s">
        <v>305</v>
      </c>
    </row>
    <row r="17" spans="1:8">
      <c r="A17" s="330">
        <v>1</v>
      </c>
      <c r="B17" s="332" t="s">
        <v>223</v>
      </c>
      <c r="C17" s="743" t="s">
        <v>306</v>
      </c>
      <c r="D17" s="743"/>
      <c r="E17" s="743"/>
      <c r="F17" s="54" t="s">
        <v>227</v>
      </c>
      <c r="G17" s="333" t="s">
        <v>227</v>
      </c>
      <c r="H17" s="334">
        <v>1139769.43</v>
      </c>
    </row>
    <row r="18" spans="1:8">
      <c r="A18" s="330"/>
      <c r="B18" s="332"/>
      <c r="C18" s="744" t="s">
        <v>307</v>
      </c>
      <c r="D18" s="744"/>
      <c r="E18" s="744"/>
      <c r="F18" s="335" t="s">
        <v>227</v>
      </c>
      <c r="G18" s="336" t="s">
        <v>227</v>
      </c>
      <c r="H18" s="337">
        <f>0+H17</f>
        <v>1139769.43</v>
      </c>
    </row>
    <row r="19" spans="1:8">
      <c r="A19" s="330">
        <v>2</v>
      </c>
      <c r="B19" s="332" t="s">
        <v>225</v>
      </c>
      <c r="C19" s="743" t="s">
        <v>416</v>
      </c>
      <c r="D19" s="743"/>
      <c r="E19" s="743"/>
      <c r="F19" s="54" t="s">
        <v>227</v>
      </c>
      <c r="G19" s="333" t="s">
        <v>227</v>
      </c>
      <c r="H19" s="334">
        <v>143447.46</v>
      </c>
    </row>
    <row r="20" spans="1:8">
      <c r="A20" s="330">
        <v>3</v>
      </c>
      <c r="B20" s="332" t="s">
        <v>225</v>
      </c>
      <c r="C20" s="743" t="s">
        <v>308</v>
      </c>
      <c r="D20" s="743"/>
      <c r="E20" s="743"/>
      <c r="F20" s="54" t="s">
        <v>227</v>
      </c>
      <c r="G20" s="333" t="s">
        <v>227</v>
      </c>
      <c r="H20" s="334">
        <v>34457.81</v>
      </c>
    </row>
    <row r="21" spans="1:8">
      <c r="A21" s="330">
        <v>4</v>
      </c>
      <c r="B21" s="332" t="s">
        <v>225</v>
      </c>
      <c r="C21" s="743" t="s">
        <v>306</v>
      </c>
      <c r="D21" s="743"/>
      <c r="E21" s="743"/>
      <c r="F21" s="54" t="s">
        <v>227</v>
      </c>
      <c r="G21" s="333" t="s">
        <v>227</v>
      </c>
      <c r="H21" s="334">
        <v>559786.5</v>
      </c>
    </row>
    <row r="22" spans="1:8">
      <c r="A22" s="330"/>
      <c r="B22" s="332"/>
      <c r="C22" s="744" t="s">
        <v>307</v>
      </c>
      <c r="D22" s="744"/>
      <c r="E22" s="744"/>
      <c r="F22" s="335" t="s">
        <v>227</v>
      </c>
      <c r="G22" s="336" t="s">
        <v>227</v>
      </c>
      <c r="H22" s="337">
        <f>0+H19+H20+H21</f>
        <v>737691.77</v>
      </c>
    </row>
    <row r="23" spans="1:8">
      <c r="A23" s="330">
        <v>5</v>
      </c>
      <c r="B23" s="332" t="s">
        <v>22</v>
      </c>
      <c r="C23" s="743" t="s">
        <v>306</v>
      </c>
      <c r="D23" s="743"/>
      <c r="E23" s="743"/>
      <c r="F23" s="54" t="s">
        <v>227</v>
      </c>
      <c r="G23" s="333" t="s">
        <v>227</v>
      </c>
      <c r="H23" s="334">
        <v>46350</v>
      </c>
    </row>
    <row r="24" spans="1:8">
      <c r="A24" s="330"/>
      <c r="B24" s="332"/>
      <c r="C24" s="744" t="s">
        <v>307</v>
      </c>
      <c r="D24" s="744"/>
      <c r="E24" s="744"/>
      <c r="F24" s="335" t="s">
        <v>227</v>
      </c>
      <c r="G24" s="336" t="s">
        <v>227</v>
      </c>
      <c r="H24" s="337">
        <f>0+H23</f>
        <v>46350</v>
      </c>
    </row>
    <row r="25" spans="1:8">
      <c r="A25" s="330">
        <v>6</v>
      </c>
      <c r="B25" s="332" t="s">
        <v>407</v>
      </c>
      <c r="C25" s="743" t="s">
        <v>306</v>
      </c>
      <c r="D25" s="743"/>
      <c r="E25" s="743"/>
      <c r="F25" s="54" t="s">
        <v>227</v>
      </c>
      <c r="G25" s="333" t="s">
        <v>227</v>
      </c>
      <c r="H25" s="334">
        <v>5430</v>
      </c>
    </row>
    <row r="26" spans="1:8">
      <c r="A26" s="330"/>
      <c r="B26" s="332"/>
      <c r="C26" s="744" t="s">
        <v>307</v>
      </c>
      <c r="D26" s="744"/>
      <c r="E26" s="744"/>
      <c r="F26" s="335" t="s">
        <v>227</v>
      </c>
      <c r="G26" s="336" t="s">
        <v>227</v>
      </c>
      <c r="H26" s="337">
        <f>0+H25</f>
        <v>5430</v>
      </c>
    </row>
    <row r="27" spans="1:8">
      <c r="C27" s="745"/>
      <c r="D27" s="745"/>
      <c r="E27" s="745"/>
    </row>
    <row r="28" spans="1:8" ht="9" customHeight="1"/>
    <row r="29" spans="1:8">
      <c r="A29" s="746" t="s">
        <v>418</v>
      </c>
      <c r="B29" s="746"/>
      <c r="C29" s="746"/>
      <c r="D29" s="746"/>
      <c r="E29" s="747" t="s">
        <v>219</v>
      </c>
      <c r="F29" s="747"/>
      <c r="G29" s="747"/>
      <c r="H29" s="747"/>
    </row>
    <row r="30" spans="1:8" ht="30" customHeight="1">
      <c r="E30" s="748" t="s">
        <v>309</v>
      </c>
      <c r="F30" s="748"/>
      <c r="G30" s="748"/>
      <c r="H30" s="748"/>
    </row>
    <row r="31" spans="1:8" ht="11.25" customHeight="1"/>
    <row r="32" spans="1:8" ht="5.25" customHeight="1"/>
    <row r="33" spans="1:8" ht="28.5" customHeight="1">
      <c r="A33" s="746" t="s">
        <v>313</v>
      </c>
      <c r="B33" s="746"/>
      <c r="C33" s="746"/>
      <c r="D33" s="746"/>
      <c r="E33" s="747" t="s">
        <v>408</v>
      </c>
      <c r="F33" s="747"/>
      <c r="G33" s="747"/>
      <c r="H33" s="747"/>
    </row>
    <row r="34" spans="1:8">
      <c r="E34" s="748" t="s">
        <v>309</v>
      </c>
      <c r="F34" s="748"/>
      <c r="G34" s="748"/>
      <c r="H34" s="748"/>
    </row>
    <row r="35" spans="1:8">
      <c r="A35" s="74" t="s">
        <v>314</v>
      </c>
      <c r="B35" s="74"/>
      <c r="C35" s="74"/>
      <c r="D35" s="74"/>
    </row>
  </sheetData>
  <mergeCells count="26">
    <mergeCell ref="A33:D33"/>
    <mergeCell ref="E33:H33"/>
    <mergeCell ref="E34:H34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0:H30"/>
    <mergeCell ref="C20:E20"/>
    <mergeCell ref="C21:E21"/>
    <mergeCell ref="C22:E22"/>
    <mergeCell ref="C23:E23"/>
    <mergeCell ref="C24:E24"/>
    <mergeCell ref="C25:E25"/>
    <mergeCell ref="C26:E26"/>
    <mergeCell ref="C27:E27"/>
    <mergeCell ref="A29:D29"/>
    <mergeCell ref="E29:H2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opLeftCell="A19" workbookViewId="0">
      <selection activeCell="F50" sqref="F50"/>
    </sheetView>
  </sheetViews>
  <sheetFormatPr defaultRowHeight="15"/>
  <cols>
    <col min="1" max="1" width="6.42578125" style="326" customWidth="1"/>
    <col min="2" max="2" width="13.7109375" style="326" customWidth="1"/>
    <col min="3" max="3" width="11.5703125" style="326" customWidth="1"/>
    <col min="4" max="4" width="9.140625" style="326"/>
    <col min="5" max="5" width="7.140625" style="326" customWidth="1"/>
    <col min="6" max="6" width="13.7109375" style="326" customWidth="1"/>
    <col min="7" max="7" width="10" style="326" customWidth="1"/>
    <col min="8" max="8" width="13.5703125" style="326" customWidth="1"/>
    <col min="9" max="9" width="9.140625" style="326"/>
    <col min="10" max="256" width="9.140625" style="324"/>
    <col min="257" max="257" width="6.42578125" style="324" customWidth="1"/>
    <col min="258" max="258" width="13.7109375" style="324" customWidth="1"/>
    <col min="259" max="259" width="11.5703125" style="324" customWidth="1"/>
    <col min="260" max="260" width="9.140625" style="324"/>
    <col min="261" max="261" width="7.140625" style="324" customWidth="1"/>
    <col min="262" max="262" width="13.7109375" style="324" customWidth="1"/>
    <col min="263" max="263" width="10" style="324" customWidth="1"/>
    <col min="264" max="264" width="13.5703125" style="324" customWidth="1"/>
    <col min="265" max="512" width="9.140625" style="324"/>
    <col min="513" max="513" width="6.42578125" style="324" customWidth="1"/>
    <col min="514" max="514" width="13.7109375" style="324" customWidth="1"/>
    <col min="515" max="515" width="11.5703125" style="324" customWidth="1"/>
    <col min="516" max="516" width="9.140625" style="324"/>
    <col min="517" max="517" width="7.140625" style="324" customWidth="1"/>
    <col min="518" max="518" width="13.7109375" style="324" customWidth="1"/>
    <col min="519" max="519" width="10" style="324" customWidth="1"/>
    <col min="520" max="520" width="13.5703125" style="324" customWidth="1"/>
    <col min="521" max="768" width="9.140625" style="324"/>
    <col min="769" max="769" width="6.42578125" style="324" customWidth="1"/>
    <col min="770" max="770" width="13.7109375" style="324" customWidth="1"/>
    <col min="771" max="771" width="11.5703125" style="324" customWidth="1"/>
    <col min="772" max="772" width="9.140625" style="324"/>
    <col min="773" max="773" width="7.140625" style="324" customWidth="1"/>
    <col min="774" max="774" width="13.7109375" style="324" customWidth="1"/>
    <col min="775" max="775" width="10" style="324" customWidth="1"/>
    <col min="776" max="776" width="13.5703125" style="324" customWidth="1"/>
    <col min="777" max="1024" width="9.140625" style="324"/>
    <col min="1025" max="1025" width="6.42578125" style="324" customWidth="1"/>
    <col min="1026" max="1026" width="13.7109375" style="324" customWidth="1"/>
    <col min="1027" max="1027" width="11.5703125" style="324" customWidth="1"/>
    <col min="1028" max="1028" width="9.140625" style="324"/>
    <col min="1029" max="1029" width="7.140625" style="324" customWidth="1"/>
    <col min="1030" max="1030" width="13.7109375" style="324" customWidth="1"/>
    <col min="1031" max="1031" width="10" style="324" customWidth="1"/>
    <col min="1032" max="1032" width="13.5703125" style="324" customWidth="1"/>
    <col min="1033" max="1280" width="9.140625" style="324"/>
    <col min="1281" max="1281" width="6.42578125" style="324" customWidth="1"/>
    <col min="1282" max="1282" width="13.7109375" style="324" customWidth="1"/>
    <col min="1283" max="1283" width="11.5703125" style="324" customWidth="1"/>
    <col min="1284" max="1284" width="9.140625" style="324"/>
    <col min="1285" max="1285" width="7.140625" style="324" customWidth="1"/>
    <col min="1286" max="1286" width="13.7109375" style="324" customWidth="1"/>
    <col min="1287" max="1287" width="10" style="324" customWidth="1"/>
    <col min="1288" max="1288" width="13.5703125" style="324" customWidth="1"/>
    <col min="1289" max="1536" width="9.140625" style="324"/>
    <col min="1537" max="1537" width="6.42578125" style="324" customWidth="1"/>
    <col min="1538" max="1538" width="13.7109375" style="324" customWidth="1"/>
    <col min="1539" max="1539" width="11.5703125" style="324" customWidth="1"/>
    <col min="1540" max="1540" width="9.140625" style="324"/>
    <col min="1541" max="1541" width="7.140625" style="324" customWidth="1"/>
    <col min="1542" max="1542" width="13.7109375" style="324" customWidth="1"/>
    <col min="1543" max="1543" width="10" style="324" customWidth="1"/>
    <col min="1544" max="1544" width="13.5703125" style="324" customWidth="1"/>
    <col min="1545" max="1792" width="9.140625" style="324"/>
    <col min="1793" max="1793" width="6.42578125" style="324" customWidth="1"/>
    <col min="1794" max="1794" width="13.7109375" style="324" customWidth="1"/>
    <col min="1795" max="1795" width="11.5703125" style="324" customWidth="1"/>
    <col min="1796" max="1796" width="9.140625" style="324"/>
    <col min="1797" max="1797" width="7.140625" style="324" customWidth="1"/>
    <col min="1798" max="1798" width="13.7109375" style="324" customWidth="1"/>
    <col min="1799" max="1799" width="10" style="324" customWidth="1"/>
    <col min="1800" max="1800" width="13.5703125" style="324" customWidth="1"/>
    <col min="1801" max="2048" width="9.140625" style="324"/>
    <col min="2049" max="2049" width="6.42578125" style="324" customWidth="1"/>
    <col min="2050" max="2050" width="13.7109375" style="324" customWidth="1"/>
    <col min="2051" max="2051" width="11.5703125" style="324" customWidth="1"/>
    <col min="2052" max="2052" width="9.140625" style="324"/>
    <col min="2053" max="2053" width="7.140625" style="324" customWidth="1"/>
    <col min="2054" max="2054" width="13.7109375" style="324" customWidth="1"/>
    <col min="2055" max="2055" width="10" style="324" customWidth="1"/>
    <col min="2056" max="2056" width="13.5703125" style="324" customWidth="1"/>
    <col min="2057" max="2304" width="9.140625" style="324"/>
    <col min="2305" max="2305" width="6.42578125" style="324" customWidth="1"/>
    <col min="2306" max="2306" width="13.7109375" style="324" customWidth="1"/>
    <col min="2307" max="2307" width="11.5703125" style="324" customWidth="1"/>
    <col min="2308" max="2308" width="9.140625" style="324"/>
    <col min="2309" max="2309" width="7.140625" style="324" customWidth="1"/>
    <col min="2310" max="2310" width="13.7109375" style="324" customWidth="1"/>
    <col min="2311" max="2311" width="10" style="324" customWidth="1"/>
    <col min="2312" max="2312" width="13.5703125" style="324" customWidth="1"/>
    <col min="2313" max="2560" width="9.140625" style="324"/>
    <col min="2561" max="2561" width="6.42578125" style="324" customWidth="1"/>
    <col min="2562" max="2562" width="13.7109375" style="324" customWidth="1"/>
    <col min="2563" max="2563" width="11.5703125" style="324" customWidth="1"/>
    <col min="2564" max="2564" width="9.140625" style="324"/>
    <col min="2565" max="2565" width="7.140625" style="324" customWidth="1"/>
    <col min="2566" max="2566" width="13.7109375" style="324" customWidth="1"/>
    <col min="2567" max="2567" width="10" style="324" customWidth="1"/>
    <col min="2568" max="2568" width="13.5703125" style="324" customWidth="1"/>
    <col min="2569" max="2816" width="9.140625" style="324"/>
    <col min="2817" max="2817" width="6.42578125" style="324" customWidth="1"/>
    <col min="2818" max="2818" width="13.7109375" style="324" customWidth="1"/>
    <col min="2819" max="2819" width="11.5703125" style="324" customWidth="1"/>
    <col min="2820" max="2820" width="9.140625" style="324"/>
    <col min="2821" max="2821" width="7.140625" style="324" customWidth="1"/>
    <col min="2822" max="2822" width="13.7109375" style="324" customWidth="1"/>
    <col min="2823" max="2823" width="10" style="324" customWidth="1"/>
    <col min="2824" max="2824" width="13.5703125" style="324" customWidth="1"/>
    <col min="2825" max="3072" width="9.140625" style="324"/>
    <col min="3073" max="3073" width="6.42578125" style="324" customWidth="1"/>
    <col min="3074" max="3074" width="13.7109375" style="324" customWidth="1"/>
    <col min="3075" max="3075" width="11.5703125" style="324" customWidth="1"/>
    <col min="3076" max="3076" width="9.140625" style="324"/>
    <col min="3077" max="3077" width="7.140625" style="324" customWidth="1"/>
    <col min="3078" max="3078" width="13.7109375" style="324" customWidth="1"/>
    <col min="3079" max="3079" width="10" style="324" customWidth="1"/>
    <col min="3080" max="3080" width="13.5703125" style="324" customWidth="1"/>
    <col min="3081" max="3328" width="9.140625" style="324"/>
    <col min="3329" max="3329" width="6.42578125" style="324" customWidth="1"/>
    <col min="3330" max="3330" width="13.7109375" style="324" customWidth="1"/>
    <col min="3331" max="3331" width="11.5703125" style="324" customWidth="1"/>
    <col min="3332" max="3332" width="9.140625" style="324"/>
    <col min="3333" max="3333" width="7.140625" style="324" customWidth="1"/>
    <col min="3334" max="3334" width="13.7109375" style="324" customWidth="1"/>
    <col min="3335" max="3335" width="10" style="324" customWidth="1"/>
    <col min="3336" max="3336" width="13.5703125" style="324" customWidth="1"/>
    <col min="3337" max="3584" width="9.140625" style="324"/>
    <col min="3585" max="3585" width="6.42578125" style="324" customWidth="1"/>
    <col min="3586" max="3586" width="13.7109375" style="324" customWidth="1"/>
    <col min="3587" max="3587" width="11.5703125" style="324" customWidth="1"/>
    <col min="3588" max="3588" width="9.140625" style="324"/>
    <col min="3589" max="3589" width="7.140625" style="324" customWidth="1"/>
    <col min="3590" max="3590" width="13.7109375" style="324" customWidth="1"/>
    <col min="3591" max="3591" width="10" style="324" customWidth="1"/>
    <col min="3592" max="3592" width="13.5703125" style="324" customWidth="1"/>
    <col min="3593" max="3840" width="9.140625" style="324"/>
    <col min="3841" max="3841" width="6.42578125" style="324" customWidth="1"/>
    <col min="3842" max="3842" width="13.7109375" style="324" customWidth="1"/>
    <col min="3843" max="3843" width="11.5703125" style="324" customWidth="1"/>
    <col min="3844" max="3844" width="9.140625" style="324"/>
    <col min="3845" max="3845" width="7.140625" style="324" customWidth="1"/>
    <col min="3846" max="3846" width="13.7109375" style="324" customWidth="1"/>
    <col min="3847" max="3847" width="10" style="324" customWidth="1"/>
    <col min="3848" max="3848" width="13.5703125" style="324" customWidth="1"/>
    <col min="3849" max="4096" width="9.140625" style="324"/>
    <col min="4097" max="4097" width="6.42578125" style="324" customWidth="1"/>
    <col min="4098" max="4098" width="13.7109375" style="324" customWidth="1"/>
    <col min="4099" max="4099" width="11.5703125" style="324" customWidth="1"/>
    <col min="4100" max="4100" width="9.140625" style="324"/>
    <col min="4101" max="4101" width="7.140625" style="324" customWidth="1"/>
    <col min="4102" max="4102" width="13.7109375" style="324" customWidth="1"/>
    <col min="4103" max="4103" width="10" style="324" customWidth="1"/>
    <col min="4104" max="4104" width="13.5703125" style="324" customWidth="1"/>
    <col min="4105" max="4352" width="9.140625" style="324"/>
    <col min="4353" max="4353" width="6.42578125" style="324" customWidth="1"/>
    <col min="4354" max="4354" width="13.7109375" style="324" customWidth="1"/>
    <col min="4355" max="4355" width="11.5703125" style="324" customWidth="1"/>
    <col min="4356" max="4356" width="9.140625" style="324"/>
    <col min="4357" max="4357" width="7.140625" style="324" customWidth="1"/>
    <col min="4358" max="4358" width="13.7109375" style="324" customWidth="1"/>
    <col min="4359" max="4359" width="10" style="324" customWidth="1"/>
    <col min="4360" max="4360" width="13.5703125" style="324" customWidth="1"/>
    <col min="4361" max="4608" width="9.140625" style="324"/>
    <col min="4609" max="4609" width="6.42578125" style="324" customWidth="1"/>
    <col min="4610" max="4610" width="13.7109375" style="324" customWidth="1"/>
    <col min="4611" max="4611" width="11.5703125" style="324" customWidth="1"/>
    <col min="4612" max="4612" width="9.140625" style="324"/>
    <col min="4613" max="4613" width="7.140625" style="324" customWidth="1"/>
    <col min="4614" max="4614" width="13.7109375" style="324" customWidth="1"/>
    <col min="4615" max="4615" width="10" style="324" customWidth="1"/>
    <col min="4616" max="4616" width="13.5703125" style="324" customWidth="1"/>
    <col min="4617" max="4864" width="9.140625" style="324"/>
    <col min="4865" max="4865" width="6.42578125" style="324" customWidth="1"/>
    <col min="4866" max="4866" width="13.7109375" style="324" customWidth="1"/>
    <col min="4867" max="4867" width="11.5703125" style="324" customWidth="1"/>
    <col min="4868" max="4868" width="9.140625" style="324"/>
    <col min="4869" max="4869" width="7.140625" style="324" customWidth="1"/>
    <col min="4870" max="4870" width="13.7109375" style="324" customWidth="1"/>
    <col min="4871" max="4871" width="10" style="324" customWidth="1"/>
    <col min="4872" max="4872" width="13.5703125" style="324" customWidth="1"/>
    <col min="4873" max="5120" width="9.140625" style="324"/>
    <col min="5121" max="5121" width="6.42578125" style="324" customWidth="1"/>
    <col min="5122" max="5122" width="13.7109375" style="324" customWidth="1"/>
    <col min="5123" max="5123" width="11.5703125" style="324" customWidth="1"/>
    <col min="5124" max="5124" width="9.140625" style="324"/>
    <col min="5125" max="5125" width="7.140625" style="324" customWidth="1"/>
    <col min="5126" max="5126" width="13.7109375" style="324" customWidth="1"/>
    <col min="5127" max="5127" width="10" style="324" customWidth="1"/>
    <col min="5128" max="5128" width="13.5703125" style="324" customWidth="1"/>
    <col min="5129" max="5376" width="9.140625" style="324"/>
    <col min="5377" max="5377" width="6.42578125" style="324" customWidth="1"/>
    <col min="5378" max="5378" width="13.7109375" style="324" customWidth="1"/>
    <col min="5379" max="5379" width="11.5703125" style="324" customWidth="1"/>
    <col min="5380" max="5380" width="9.140625" style="324"/>
    <col min="5381" max="5381" width="7.140625" style="324" customWidth="1"/>
    <col min="5382" max="5382" width="13.7109375" style="324" customWidth="1"/>
    <col min="5383" max="5383" width="10" style="324" customWidth="1"/>
    <col min="5384" max="5384" width="13.5703125" style="324" customWidth="1"/>
    <col min="5385" max="5632" width="9.140625" style="324"/>
    <col min="5633" max="5633" width="6.42578125" style="324" customWidth="1"/>
    <col min="5634" max="5634" width="13.7109375" style="324" customWidth="1"/>
    <col min="5635" max="5635" width="11.5703125" style="324" customWidth="1"/>
    <col min="5636" max="5636" width="9.140625" style="324"/>
    <col min="5637" max="5637" width="7.140625" style="324" customWidth="1"/>
    <col min="5638" max="5638" width="13.7109375" style="324" customWidth="1"/>
    <col min="5639" max="5639" width="10" style="324" customWidth="1"/>
    <col min="5640" max="5640" width="13.5703125" style="324" customWidth="1"/>
    <col min="5641" max="5888" width="9.140625" style="324"/>
    <col min="5889" max="5889" width="6.42578125" style="324" customWidth="1"/>
    <col min="5890" max="5890" width="13.7109375" style="324" customWidth="1"/>
    <col min="5891" max="5891" width="11.5703125" style="324" customWidth="1"/>
    <col min="5892" max="5892" width="9.140625" style="324"/>
    <col min="5893" max="5893" width="7.140625" style="324" customWidth="1"/>
    <col min="5894" max="5894" width="13.7109375" style="324" customWidth="1"/>
    <col min="5895" max="5895" width="10" style="324" customWidth="1"/>
    <col min="5896" max="5896" width="13.5703125" style="324" customWidth="1"/>
    <col min="5897" max="6144" width="9.140625" style="324"/>
    <col min="6145" max="6145" width="6.42578125" style="324" customWidth="1"/>
    <col min="6146" max="6146" width="13.7109375" style="324" customWidth="1"/>
    <col min="6147" max="6147" width="11.5703125" style="324" customWidth="1"/>
    <col min="6148" max="6148" width="9.140625" style="324"/>
    <col min="6149" max="6149" width="7.140625" style="324" customWidth="1"/>
    <col min="6150" max="6150" width="13.7109375" style="324" customWidth="1"/>
    <col min="6151" max="6151" width="10" style="324" customWidth="1"/>
    <col min="6152" max="6152" width="13.5703125" style="324" customWidth="1"/>
    <col min="6153" max="6400" width="9.140625" style="324"/>
    <col min="6401" max="6401" width="6.42578125" style="324" customWidth="1"/>
    <col min="6402" max="6402" width="13.7109375" style="324" customWidth="1"/>
    <col min="6403" max="6403" width="11.5703125" style="324" customWidth="1"/>
    <col min="6404" max="6404" width="9.140625" style="324"/>
    <col min="6405" max="6405" width="7.140625" style="324" customWidth="1"/>
    <col min="6406" max="6406" width="13.7109375" style="324" customWidth="1"/>
    <col min="6407" max="6407" width="10" style="324" customWidth="1"/>
    <col min="6408" max="6408" width="13.5703125" style="324" customWidth="1"/>
    <col min="6409" max="6656" width="9.140625" style="324"/>
    <col min="6657" max="6657" width="6.42578125" style="324" customWidth="1"/>
    <col min="6658" max="6658" width="13.7109375" style="324" customWidth="1"/>
    <col min="6659" max="6659" width="11.5703125" style="324" customWidth="1"/>
    <col min="6660" max="6660" width="9.140625" style="324"/>
    <col min="6661" max="6661" width="7.140625" style="324" customWidth="1"/>
    <col min="6662" max="6662" width="13.7109375" style="324" customWidth="1"/>
    <col min="6663" max="6663" width="10" style="324" customWidth="1"/>
    <col min="6664" max="6664" width="13.5703125" style="324" customWidth="1"/>
    <col min="6665" max="6912" width="9.140625" style="324"/>
    <col min="6913" max="6913" width="6.42578125" style="324" customWidth="1"/>
    <col min="6914" max="6914" width="13.7109375" style="324" customWidth="1"/>
    <col min="6915" max="6915" width="11.5703125" style="324" customWidth="1"/>
    <col min="6916" max="6916" width="9.140625" style="324"/>
    <col min="6917" max="6917" width="7.140625" style="324" customWidth="1"/>
    <col min="6918" max="6918" width="13.7109375" style="324" customWidth="1"/>
    <col min="6919" max="6919" width="10" style="324" customWidth="1"/>
    <col min="6920" max="6920" width="13.5703125" style="324" customWidth="1"/>
    <col min="6921" max="7168" width="9.140625" style="324"/>
    <col min="7169" max="7169" width="6.42578125" style="324" customWidth="1"/>
    <col min="7170" max="7170" width="13.7109375" style="324" customWidth="1"/>
    <col min="7171" max="7171" width="11.5703125" style="324" customWidth="1"/>
    <col min="7172" max="7172" width="9.140625" style="324"/>
    <col min="7173" max="7173" width="7.140625" style="324" customWidth="1"/>
    <col min="7174" max="7174" width="13.7109375" style="324" customWidth="1"/>
    <col min="7175" max="7175" width="10" style="324" customWidth="1"/>
    <col min="7176" max="7176" width="13.5703125" style="324" customWidth="1"/>
    <col min="7177" max="7424" width="9.140625" style="324"/>
    <col min="7425" max="7425" width="6.42578125" style="324" customWidth="1"/>
    <col min="7426" max="7426" width="13.7109375" style="324" customWidth="1"/>
    <col min="7427" max="7427" width="11.5703125" style="324" customWidth="1"/>
    <col min="7428" max="7428" width="9.140625" style="324"/>
    <col min="7429" max="7429" width="7.140625" style="324" customWidth="1"/>
    <col min="7430" max="7430" width="13.7109375" style="324" customWidth="1"/>
    <col min="7431" max="7431" width="10" style="324" customWidth="1"/>
    <col min="7432" max="7432" width="13.5703125" style="324" customWidth="1"/>
    <col min="7433" max="7680" width="9.140625" style="324"/>
    <col min="7681" max="7681" width="6.42578125" style="324" customWidth="1"/>
    <col min="7682" max="7682" width="13.7109375" style="324" customWidth="1"/>
    <col min="7683" max="7683" width="11.5703125" style="324" customWidth="1"/>
    <col min="7684" max="7684" width="9.140625" style="324"/>
    <col min="7685" max="7685" width="7.140625" style="324" customWidth="1"/>
    <col min="7686" max="7686" width="13.7109375" style="324" customWidth="1"/>
    <col min="7687" max="7687" width="10" style="324" customWidth="1"/>
    <col min="7688" max="7688" width="13.5703125" style="324" customWidth="1"/>
    <col min="7689" max="7936" width="9.140625" style="324"/>
    <col min="7937" max="7937" width="6.42578125" style="324" customWidth="1"/>
    <col min="7938" max="7938" width="13.7109375" style="324" customWidth="1"/>
    <col min="7939" max="7939" width="11.5703125" style="324" customWidth="1"/>
    <col min="7940" max="7940" width="9.140625" style="324"/>
    <col min="7941" max="7941" width="7.140625" style="324" customWidth="1"/>
    <col min="7942" max="7942" width="13.7109375" style="324" customWidth="1"/>
    <col min="7943" max="7943" width="10" style="324" customWidth="1"/>
    <col min="7944" max="7944" width="13.5703125" style="324" customWidth="1"/>
    <col min="7945" max="8192" width="9.140625" style="324"/>
    <col min="8193" max="8193" width="6.42578125" style="324" customWidth="1"/>
    <col min="8194" max="8194" width="13.7109375" style="324" customWidth="1"/>
    <col min="8195" max="8195" width="11.5703125" style="324" customWidth="1"/>
    <col min="8196" max="8196" width="9.140625" style="324"/>
    <col min="8197" max="8197" width="7.140625" style="324" customWidth="1"/>
    <col min="8198" max="8198" width="13.7109375" style="324" customWidth="1"/>
    <col min="8199" max="8199" width="10" style="324" customWidth="1"/>
    <col min="8200" max="8200" width="13.5703125" style="324" customWidth="1"/>
    <col min="8201" max="8448" width="9.140625" style="324"/>
    <col min="8449" max="8449" width="6.42578125" style="324" customWidth="1"/>
    <col min="8450" max="8450" width="13.7109375" style="324" customWidth="1"/>
    <col min="8451" max="8451" width="11.5703125" style="324" customWidth="1"/>
    <col min="8452" max="8452" width="9.140625" style="324"/>
    <col min="8453" max="8453" width="7.140625" style="324" customWidth="1"/>
    <col min="8454" max="8454" width="13.7109375" style="324" customWidth="1"/>
    <col min="8455" max="8455" width="10" style="324" customWidth="1"/>
    <col min="8456" max="8456" width="13.5703125" style="324" customWidth="1"/>
    <col min="8457" max="8704" width="9.140625" style="324"/>
    <col min="8705" max="8705" width="6.42578125" style="324" customWidth="1"/>
    <col min="8706" max="8706" width="13.7109375" style="324" customWidth="1"/>
    <col min="8707" max="8707" width="11.5703125" style="324" customWidth="1"/>
    <col min="8708" max="8708" width="9.140625" style="324"/>
    <col min="8709" max="8709" width="7.140625" style="324" customWidth="1"/>
    <col min="8710" max="8710" width="13.7109375" style="324" customWidth="1"/>
    <col min="8711" max="8711" width="10" style="324" customWidth="1"/>
    <col min="8712" max="8712" width="13.5703125" style="324" customWidth="1"/>
    <col min="8713" max="8960" width="9.140625" style="324"/>
    <col min="8961" max="8961" width="6.42578125" style="324" customWidth="1"/>
    <col min="8962" max="8962" width="13.7109375" style="324" customWidth="1"/>
    <col min="8963" max="8963" width="11.5703125" style="324" customWidth="1"/>
    <col min="8964" max="8964" width="9.140625" style="324"/>
    <col min="8965" max="8965" width="7.140625" style="324" customWidth="1"/>
    <col min="8966" max="8966" width="13.7109375" style="324" customWidth="1"/>
    <col min="8967" max="8967" width="10" style="324" customWidth="1"/>
    <col min="8968" max="8968" width="13.5703125" style="324" customWidth="1"/>
    <col min="8969" max="9216" width="9.140625" style="324"/>
    <col min="9217" max="9217" width="6.42578125" style="324" customWidth="1"/>
    <col min="9218" max="9218" width="13.7109375" style="324" customWidth="1"/>
    <col min="9219" max="9219" width="11.5703125" style="324" customWidth="1"/>
    <col min="9220" max="9220" width="9.140625" style="324"/>
    <col min="9221" max="9221" width="7.140625" style="324" customWidth="1"/>
    <col min="9222" max="9222" width="13.7109375" style="324" customWidth="1"/>
    <col min="9223" max="9223" width="10" style="324" customWidth="1"/>
    <col min="9224" max="9224" width="13.5703125" style="324" customWidth="1"/>
    <col min="9225" max="9472" width="9.140625" style="324"/>
    <col min="9473" max="9473" width="6.42578125" style="324" customWidth="1"/>
    <col min="9474" max="9474" width="13.7109375" style="324" customWidth="1"/>
    <col min="9475" max="9475" width="11.5703125" style="324" customWidth="1"/>
    <col min="9476" max="9476" width="9.140625" style="324"/>
    <col min="9477" max="9477" width="7.140625" style="324" customWidth="1"/>
    <col min="9478" max="9478" width="13.7109375" style="324" customWidth="1"/>
    <col min="9479" max="9479" width="10" style="324" customWidth="1"/>
    <col min="9480" max="9480" width="13.5703125" style="324" customWidth="1"/>
    <col min="9481" max="9728" width="9.140625" style="324"/>
    <col min="9729" max="9729" width="6.42578125" style="324" customWidth="1"/>
    <col min="9730" max="9730" width="13.7109375" style="324" customWidth="1"/>
    <col min="9731" max="9731" width="11.5703125" style="324" customWidth="1"/>
    <col min="9732" max="9732" width="9.140625" style="324"/>
    <col min="9733" max="9733" width="7.140625" style="324" customWidth="1"/>
    <col min="9734" max="9734" width="13.7109375" style="324" customWidth="1"/>
    <col min="9735" max="9735" width="10" style="324" customWidth="1"/>
    <col min="9736" max="9736" width="13.5703125" style="324" customWidth="1"/>
    <col min="9737" max="9984" width="9.140625" style="324"/>
    <col min="9985" max="9985" width="6.42578125" style="324" customWidth="1"/>
    <col min="9986" max="9986" width="13.7109375" style="324" customWidth="1"/>
    <col min="9987" max="9987" width="11.5703125" style="324" customWidth="1"/>
    <col min="9988" max="9988" width="9.140625" style="324"/>
    <col min="9989" max="9989" width="7.140625" style="324" customWidth="1"/>
    <col min="9990" max="9990" width="13.7109375" style="324" customWidth="1"/>
    <col min="9991" max="9991" width="10" style="324" customWidth="1"/>
    <col min="9992" max="9992" width="13.5703125" style="324" customWidth="1"/>
    <col min="9993" max="10240" width="9.140625" style="324"/>
    <col min="10241" max="10241" width="6.42578125" style="324" customWidth="1"/>
    <col min="10242" max="10242" width="13.7109375" style="324" customWidth="1"/>
    <col min="10243" max="10243" width="11.5703125" style="324" customWidth="1"/>
    <col min="10244" max="10244" width="9.140625" style="324"/>
    <col min="10245" max="10245" width="7.140625" style="324" customWidth="1"/>
    <col min="10246" max="10246" width="13.7109375" style="324" customWidth="1"/>
    <col min="10247" max="10247" width="10" style="324" customWidth="1"/>
    <col min="10248" max="10248" width="13.5703125" style="324" customWidth="1"/>
    <col min="10249" max="10496" width="9.140625" style="324"/>
    <col min="10497" max="10497" width="6.42578125" style="324" customWidth="1"/>
    <col min="10498" max="10498" width="13.7109375" style="324" customWidth="1"/>
    <col min="10499" max="10499" width="11.5703125" style="324" customWidth="1"/>
    <col min="10500" max="10500" width="9.140625" style="324"/>
    <col min="10501" max="10501" width="7.140625" style="324" customWidth="1"/>
    <col min="10502" max="10502" width="13.7109375" style="324" customWidth="1"/>
    <col min="10503" max="10503" width="10" style="324" customWidth="1"/>
    <col min="10504" max="10504" width="13.5703125" style="324" customWidth="1"/>
    <col min="10505" max="10752" width="9.140625" style="324"/>
    <col min="10753" max="10753" width="6.42578125" style="324" customWidth="1"/>
    <col min="10754" max="10754" width="13.7109375" style="324" customWidth="1"/>
    <col min="10755" max="10755" width="11.5703125" style="324" customWidth="1"/>
    <col min="10756" max="10756" width="9.140625" style="324"/>
    <col min="10757" max="10757" width="7.140625" style="324" customWidth="1"/>
    <col min="10758" max="10758" width="13.7109375" style="324" customWidth="1"/>
    <col min="10759" max="10759" width="10" style="324" customWidth="1"/>
    <col min="10760" max="10760" width="13.5703125" style="324" customWidth="1"/>
    <col min="10761" max="11008" width="9.140625" style="324"/>
    <col min="11009" max="11009" width="6.42578125" style="324" customWidth="1"/>
    <col min="11010" max="11010" width="13.7109375" style="324" customWidth="1"/>
    <col min="11011" max="11011" width="11.5703125" style="324" customWidth="1"/>
    <col min="11012" max="11012" width="9.140625" style="324"/>
    <col min="11013" max="11013" width="7.140625" style="324" customWidth="1"/>
    <col min="11014" max="11014" width="13.7109375" style="324" customWidth="1"/>
    <col min="11015" max="11015" width="10" style="324" customWidth="1"/>
    <col min="11016" max="11016" width="13.5703125" style="324" customWidth="1"/>
    <col min="11017" max="11264" width="9.140625" style="324"/>
    <col min="11265" max="11265" width="6.42578125" style="324" customWidth="1"/>
    <col min="11266" max="11266" width="13.7109375" style="324" customWidth="1"/>
    <col min="11267" max="11267" width="11.5703125" style="324" customWidth="1"/>
    <col min="11268" max="11268" width="9.140625" style="324"/>
    <col min="11269" max="11269" width="7.140625" style="324" customWidth="1"/>
    <col min="11270" max="11270" width="13.7109375" style="324" customWidth="1"/>
    <col min="11271" max="11271" width="10" style="324" customWidth="1"/>
    <col min="11272" max="11272" width="13.5703125" style="324" customWidth="1"/>
    <col min="11273" max="11520" width="9.140625" style="324"/>
    <col min="11521" max="11521" width="6.42578125" style="324" customWidth="1"/>
    <col min="11522" max="11522" width="13.7109375" style="324" customWidth="1"/>
    <col min="11523" max="11523" width="11.5703125" style="324" customWidth="1"/>
    <col min="11524" max="11524" width="9.140625" style="324"/>
    <col min="11525" max="11525" width="7.140625" style="324" customWidth="1"/>
    <col min="11526" max="11526" width="13.7109375" style="324" customWidth="1"/>
    <col min="11527" max="11527" width="10" style="324" customWidth="1"/>
    <col min="11528" max="11528" width="13.5703125" style="324" customWidth="1"/>
    <col min="11529" max="11776" width="9.140625" style="324"/>
    <col min="11777" max="11777" width="6.42578125" style="324" customWidth="1"/>
    <col min="11778" max="11778" width="13.7109375" style="324" customWidth="1"/>
    <col min="11779" max="11779" width="11.5703125" style="324" customWidth="1"/>
    <col min="11780" max="11780" width="9.140625" style="324"/>
    <col min="11781" max="11781" width="7.140625" style="324" customWidth="1"/>
    <col min="11782" max="11782" width="13.7109375" style="324" customWidth="1"/>
    <col min="11783" max="11783" width="10" style="324" customWidth="1"/>
    <col min="11784" max="11784" width="13.5703125" style="324" customWidth="1"/>
    <col min="11785" max="12032" width="9.140625" style="324"/>
    <col min="12033" max="12033" width="6.42578125" style="324" customWidth="1"/>
    <col min="12034" max="12034" width="13.7109375" style="324" customWidth="1"/>
    <col min="12035" max="12035" width="11.5703125" style="324" customWidth="1"/>
    <col min="12036" max="12036" width="9.140625" style="324"/>
    <col min="12037" max="12037" width="7.140625" style="324" customWidth="1"/>
    <col min="12038" max="12038" width="13.7109375" style="324" customWidth="1"/>
    <col min="12039" max="12039" width="10" style="324" customWidth="1"/>
    <col min="12040" max="12040" width="13.5703125" style="324" customWidth="1"/>
    <col min="12041" max="12288" width="9.140625" style="324"/>
    <col min="12289" max="12289" width="6.42578125" style="324" customWidth="1"/>
    <col min="12290" max="12290" width="13.7109375" style="324" customWidth="1"/>
    <col min="12291" max="12291" width="11.5703125" style="324" customWidth="1"/>
    <col min="12292" max="12292" width="9.140625" style="324"/>
    <col min="12293" max="12293" width="7.140625" style="324" customWidth="1"/>
    <col min="12294" max="12294" width="13.7109375" style="324" customWidth="1"/>
    <col min="12295" max="12295" width="10" style="324" customWidth="1"/>
    <col min="12296" max="12296" width="13.5703125" style="324" customWidth="1"/>
    <col min="12297" max="12544" width="9.140625" style="324"/>
    <col min="12545" max="12545" width="6.42578125" style="324" customWidth="1"/>
    <col min="12546" max="12546" width="13.7109375" style="324" customWidth="1"/>
    <col min="12547" max="12547" width="11.5703125" style="324" customWidth="1"/>
    <col min="12548" max="12548" width="9.140625" style="324"/>
    <col min="12549" max="12549" width="7.140625" style="324" customWidth="1"/>
    <col min="12550" max="12550" width="13.7109375" style="324" customWidth="1"/>
    <col min="12551" max="12551" width="10" style="324" customWidth="1"/>
    <col min="12552" max="12552" width="13.5703125" style="324" customWidth="1"/>
    <col min="12553" max="12800" width="9.140625" style="324"/>
    <col min="12801" max="12801" width="6.42578125" style="324" customWidth="1"/>
    <col min="12802" max="12802" width="13.7109375" style="324" customWidth="1"/>
    <col min="12803" max="12803" width="11.5703125" style="324" customWidth="1"/>
    <col min="12804" max="12804" width="9.140625" style="324"/>
    <col min="12805" max="12805" width="7.140625" style="324" customWidth="1"/>
    <col min="12806" max="12806" width="13.7109375" style="324" customWidth="1"/>
    <col min="12807" max="12807" width="10" style="324" customWidth="1"/>
    <col min="12808" max="12808" width="13.5703125" style="324" customWidth="1"/>
    <col min="12809" max="13056" width="9.140625" style="324"/>
    <col min="13057" max="13057" width="6.42578125" style="324" customWidth="1"/>
    <col min="13058" max="13058" width="13.7109375" style="324" customWidth="1"/>
    <col min="13059" max="13059" width="11.5703125" style="324" customWidth="1"/>
    <col min="13060" max="13060" width="9.140625" style="324"/>
    <col min="13061" max="13061" width="7.140625" style="324" customWidth="1"/>
    <col min="13062" max="13062" width="13.7109375" style="324" customWidth="1"/>
    <col min="13063" max="13063" width="10" style="324" customWidth="1"/>
    <col min="13064" max="13064" width="13.5703125" style="324" customWidth="1"/>
    <col min="13065" max="13312" width="9.140625" style="324"/>
    <col min="13313" max="13313" width="6.42578125" style="324" customWidth="1"/>
    <col min="13314" max="13314" width="13.7109375" style="324" customWidth="1"/>
    <col min="13315" max="13315" width="11.5703125" style="324" customWidth="1"/>
    <col min="13316" max="13316" width="9.140625" style="324"/>
    <col min="13317" max="13317" width="7.140625" style="324" customWidth="1"/>
    <col min="13318" max="13318" width="13.7109375" style="324" customWidth="1"/>
    <col min="13319" max="13319" width="10" style="324" customWidth="1"/>
    <col min="13320" max="13320" width="13.5703125" style="324" customWidth="1"/>
    <col min="13321" max="13568" width="9.140625" style="324"/>
    <col min="13569" max="13569" width="6.42578125" style="324" customWidth="1"/>
    <col min="13570" max="13570" width="13.7109375" style="324" customWidth="1"/>
    <col min="13571" max="13571" width="11.5703125" style="324" customWidth="1"/>
    <col min="13572" max="13572" width="9.140625" style="324"/>
    <col min="13573" max="13573" width="7.140625" style="324" customWidth="1"/>
    <col min="13574" max="13574" width="13.7109375" style="324" customWidth="1"/>
    <col min="13575" max="13575" width="10" style="324" customWidth="1"/>
    <col min="13576" max="13576" width="13.5703125" style="324" customWidth="1"/>
    <col min="13577" max="13824" width="9.140625" style="324"/>
    <col min="13825" max="13825" width="6.42578125" style="324" customWidth="1"/>
    <col min="13826" max="13826" width="13.7109375" style="324" customWidth="1"/>
    <col min="13827" max="13827" width="11.5703125" style="324" customWidth="1"/>
    <col min="13828" max="13828" width="9.140625" style="324"/>
    <col min="13829" max="13829" width="7.140625" style="324" customWidth="1"/>
    <col min="13830" max="13830" width="13.7109375" style="324" customWidth="1"/>
    <col min="13831" max="13831" width="10" style="324" customWidth="1"/>
    <col min="13832" max="13832" width="13.5703125" style="324" customWidth="1"/>
    <col min="13833" max="14080" width="9.140625" style="324"/>
    <col min="14081" max="14081" width="6.42578125" style="324" customWidth="1"/>
    <col min="14082" max="14082" width="13.7109375" style="324" customWidth="1"/>
    <col min="14083" max="14083" width="11.5703125" style="324" customWidth="1"/>
    <col min="14084" max="14084" width="9.140625" style="324"/>
    <col min="14085" max="14085" width="7.140625" style="324" customWidth="1"/>
    <col min="14086" max="14086" width="13.7109375" style="324" customWidth="1"/>
    <col min="14087" max="14087" width="10" style="324" customWidth="1"/>
    <col min="14088" max="14088" width="13.5703125" style="324" customWidth="1"/>
    <col min="14089" max="14336" width="9.140625" style="324"/>
    <col min="14337" max="14337" width="6.42578125" style="324" customWidth="1"/>
    <col min="14338" max="14338" width="13.7109375" style="324" customWidth="1"/>
    <col min="14339" max="14339" width="11.5703125" style="324" customWidth="1"/>
    <col min="14340" max="14340" width="9.140625" style="324"/>
    <col min="14341" max="14341" width="7.140625" style="324" customWidth="1"/>
    <col min="14342" max="14342" width="13.7109375" style="324" customWidth="1"/>
    <col min="14343" max="14343" width="10" style="324" customWidth="1"/>
    <col min="14344" max="14344" width="13.5703125" style="324" customWidth="1"/>
    <col min="14345" max="14592" width="9.140625" style="324"/>
    <col min="14593" max="14593" width="6.42578125" style="324" customWidth="1"/>
    <col min="14594" max="14594" width="13.7109375" style="324" customWidth="1"/>
    <col min="14595" max="14595" width="11.5703125" style="324" customWidth="1"/>
    <col min="14596" max="14596" width="9.140625" style="324"/>
    <col min="14597" max="14597" width="7.140625" style="324" customWidth="1"/>
    <col min="14598" max="14598" width="13.7109375" style="324" customWidth="1"/>
    <col min="14599" max="14599" width="10" style="324" customWidth="1"/>
    <col min="14600" max="14600" width="13.5703125" style="324" customWidth="1"/>
    <col min="14601" max="14848" width="9.140625" style="324"/>
    <col min="14849" max="14849" width="6.42578125" style="324" customWidth="1"/>
    <col min="14850" max="14850" width="13.7109375" style="324" customWidth="1"/>
    <col min="14851" max="14851" width="11.5703125" style="324" customWidth="1"/>
    <col min="14852" max="14852" width="9.140625" style="324"/>
    <col min="14853" max="14853" width="7.140625" style="324" customWidth="1"/>
    <col min="14854" max="14854" width="13.7109375" style="324" customWidth="1"/>
    <col min="14855" max="14855" width="10" style="324" customWidth="1"/>
    <col min="14856" max="14856" width="13.5703125" style="324" customWidth="1"/>
    <col min="14857" max="15104" width="9.140625" style="324"/>
    <col min="15105" max="15105" width="6.42578125" style="324" customWidth="1"/>
    <col min="15106" max="15106" width="13.7109375" style="324" customWidth="1"/>
    <col min="15107" max="15107" width="11.5703125" style="324" customWidth="1"/>
    <col min="15108" max="15108" width="9.140625" style="324"/>
    <col min="15109" max="15109" width="7.140625" style="324" customWidth="1"/>
    <col min="15110" max="15110" width="13.7109375" style="324" customWidth="1"/>
    <col min="15111" max="15111" width="10" style="324" customWidth="1"/>
    <col min="15112" max="15112" width="13.5703125" style="324" customWidth="1"/>
    <col min="15113" max="15360" width="9.140625" style="324"/>
    <col min="15361" max="15361" width="6.42578125" style="324" customWidth="1"/>
    <col min="15362" max="15362" width="13.7109375" style="324" customWidth="1"/>
    <col min="15363" max="15363" width="11.5703125" style="324" customWidth="1"/>
    <col min="15364" max="15364" width="9.140625" style="324"/>
    <col min="15365" max="15365" width="7.140625" style="324" customWidth="1"/>
    <col min="15366" max="15366" width="13.7109375" style="324" customWidth="1"/>
    <col min="15367" max="15367" width="10" style="324" customWidth="1"/>
    <col min="15368" max="15368" width="13.5703125" style="324" customWidth="1"/>
    <col min="15369" max="15616" width="9.140625" style="324"/>
    <col min="15617" max="15617" width="6.42578125" style="324" customWidth="1"/>
    <col min="15618" max="15618" width="13.7109375" style="324" customWidth="1"/>
    <col min="15619" max="15619" width="11.5703125" style="324" customWidth="1"/>
    <col min="15620" max="15620" width="9.140625" style="324"/>
    <col min="15621" max="15621" width="7.140625" style="324" customWidth="1"/>
    <col min="15622" max="15622" width="13.7109375" style="324" customWidth="1"/>
    <col min="15623" max="15623" width="10" style="324" customWidth="1"/>
    <col min="15624" max="15624" width="13.5703125" style="324" customWidth="1"/>
    <col min="15625" max="15872" width="9.140625" style="324"/>
    <col min="15873" max="15873" width="6.42578125" style="324" customWidth="1"/>
    <col min="15874" max="15874" width="13.7109375" style="324" customWidth="1"/>
    <col min="15875" max="15875" width="11.5703125" style="324" customWidth="1"/>
    <col min="15876" max="15876" width="9.140625" style="324"/>
    <col min="15877" max="15877" width="7.140625" style="324" customWidth="1"/>
    <col min="15878" max="15878" width="13.7109375" style="324" customWidth="1"/>
    <col min="15879" max="15879" width="10" style="324" customWidth="1"/>
    <col min="15880" max="15880" width="13.5703125" style="324" customWidth="1"/>
    <col min="15881" max="16128" width="9.140625" style="324"/>
    <col min="16129" max="16129" width="6.42578125" style="324" customWidth="1"/>
    <col min="16130" max="16130" width="13.7109375" style="324" customWidth="1"/>
    <col min="16131" max="16131" width="11.5703125" style="324" customWidth="1"/>
    <col min="16132" max="16132" width="9.140625" style="324"/>
    <col min="16133" max="16133" width="7.140625" style="324" customWidth="1"/>
    <col min="16134" max="16134" width="13.7109375" style="324" customWidth="1"/>
    <col min="16135" max="16135" width="10" style="324" customWidth="1"/>
    <col min="16136" max="16136" width="13.5703125" style="324" customWidth="1"/>
    <col min="16137" max="16384" width="9.140625" style="324"/>
  </cols>
  <sheetData>
    <row r="2" spans="1:8">
      <c r="A2" s="749" t="s">
        <v>241</v>
      </c>
      <c r="B2" s="749"/>
      <c r="C2" s="749"/>
      <c r="D2" s="749"/>
      <c r="E2" s="749"/>
      <c r="F2" s="749"/>
      <c r="G2" s="749"/>
      <c r="H2" s="749"/>
    </row>
    <row r="3" spans="1:8">
      <c r="A3" s="750" t="s">
        <v>243</v>
      </c>
      <c r="B3" s="750"/>
      <c r="C3" s="750"/>
      <c r="D3" s="750"/>
      <c r="E3" s="750"/>
      <c r="F3" s="750"/>
      <c r="G3" s="750"/>
      <c r="H3" s="750"/>
    </row>
    <row r="6" spans="1:8">
      <c r="A6" s="751" t="s">
        <v>296</v>
      </c>
      <c r="B6" s="751"/>
      <c r="C6" s="751"/>
      <c r="D6" s="751"/>
      <c r="E6" s="751"/>
      <c r="F6" s="751"/>
      <c r="G6" s="751"/>
      <c r="H6" s="751"/>
    </row>
    <row r="9" spans="1:8" ht="15.75" customHeight="1">
      <c r="A9" s="752" t="s">
        <v>297</v>
      </c>
      <c r="B9" s="752"/>
      <c r="C9" s="752"/>
      <c r="D9" s="752"/>
      <c r="E9" s="752"/>
      <c r="F9" s="752"/>
      <c r="G9" s="752"/>
      <c r="H9" s="752"/>
    </row>
    <row r="10" spans="1:8">
      <c r="D10" s="327"/>
    </row>
    <row r="11" spans="1:8">
      <c r="C11" s="751" t="s">
        <v>355</v>
      </c>
      <c r="D11" s="751"/>
      <c r="E11" s="751"/>
      <c r="F11" s="751"/>
    </row>
    <row r="12" spans="1:8">
      <c r="B12" s="753"/>
      <c r="C12" s="753"/>
      <c r="D12" s="753"/>
      <c r="E12" s="753"/>
      <c r="F12" s="753"/>
      <c r="G12" s="753"/>
    </row>
    <row r="13" spans="1:8" ht="6.75" customHeight="1"/>
    <row r="14" spans="1:8" ht="15" customHeight="1">
      <c r="A14" s="746" t="s">
        <v>298</v>
      </c>
      <c r="B14" s="746"/>
      <c r="C14" s="328">
        <v>44834</v>
      </c>
      <c r="D14" s="329"/>
      <c r="E14" s="329"/>
      <c r="F14" s="329"/>
      <c r="G14" s="329"/>
      <c r="H14" s="329"/>
    </row>
    <row r="15" spans="1:8">
      <c r="A15" s="754" t="s">
        <v>299</v>
      </c>
      <c r="B15" s="754"/>
      <c r="C15" s="754"/>
      <c r="D15" s="754"/>
      <c r="E15" s="754"/>
      <c r="F15" s="754"/>
      <c r="G15" s="754"/>
      <c r="H15" s="754"/>
    </row>
    <row r="16" spans="1:8" ht="28.5" customHeight="1">
      <c r="A16" s="339" t="s">
        <v>300</v>
      </c>
      <c r="B16" s="339" t="s">
        <v>301</v>
      </c>
      <c r="C16" s="758" t="s">
        <v>302</v>
      </c>
      <c r="D16" s="759"/>
      <c r="E16" s="760"/>
      <c r="F16" s="339" t="s">
        <v>303</v>
      </c>
      <c r="G16" s="340" t="s">
        <v>304</v>
      </c>
      <c r="H16" s="340" t="s">
        <v>305</v>
      </c>
    </row>
    <row r="17" spans="1:8">
      <c r="A17" s="330">
        <v>1</v>
      </c>
      <c r="B17" s="331" t="s">
        <v>223</v>
      </c>
      <c r="C17" s="743" t="s">
        <v>306</v>
      </c>
      <c r="D17" s="743"/>
      <c r="E17" s="743"/>
      <c r="F17" s="54" t="s">
        <v>310</v>
      </c>
      <c r="G17" s="333">
        <v>1</v>
      </c>
      <c r="H17" s="334">
        <v>92126.18</v>
      </c>
    </row>
    <row r="18" spans="1:8">
      <c r="A18" s="330"/>
      <c r="B18" s="331"/>
      <c r="C18" s="744" t="s">
        <v>307</v>
      </c>
      <c r="D18" s="744"/>
      <c r="E18" s="744"/>
      <c r="F18" s="335" t="s">
        <v>310</v>
      </c>
      <c r="G18" s="336">
        <v>1</v>
      </c>
      <c r="H18" s="337">
        <f>0+H17</f>
        <v>92126.18</v>
      </c>
    </row>
    <row r="19" spans="1:8">
      <c r="A19" s="330">
        <v>2</v>
      </c>
      <c r="B19" s="331" t="s">
        <v>223</v>
      </c>
      <c r="C19" s="743" t="s">
        <v>306</v>
      </c>
      <c r="D19" s="743"/>
      <c r="E19" s="743"/>
      <c r="F19" s="54" t="s">
        <v>311</v>
      </c>
      <c r="G19" s="333">
        <v>1</v>
      </c>
      <c r="H19" s="334">
        <v>1047643.25</v>
      </c>
    </row>
    <row r="20" spans="1:8">
      <c r="A20" s="330"/>
      <c r="B20" s="331"/>
      <c r="C20" s="744" t="s">
        <v>307</v>
      </c>
      <c r="D20" s="744"/>
      <c r="E20" s="744"/>
      <c r="F20" s="335" t="s">
        <v>311</v>
      </c>
      <c r="G20" s="336">
        <v>1</v>
      </c>
      <c r="H20" s="337">
        <f>0+H19</f>
        <v>1047643.25</v>
      </c>
    </row>
    <row r="21" spans="1:8">
      <c r="A21" s="330">
        <v>3</v>
      </c>
      <c r="B21" s="331" t="s">
        <v>225</v>
      </c>
      <c r="C21" s="743" t="s">
        <v>306</v>
      </c>
      <c r="D21" s="743"/>
      <c r="E21" s="743"/>
      <c r="F21" s="54" t="s">
        <v>312</v>
      </c>
      <c r="G21" s="333">
        <v>9</v>
      </c>
      <c r="H21" s="334">
        <v>20300</v>
      </c>
    </row>
    <row r="22" spans="1:8">
      <c r="A22" s="330"/>
      <c r="B22" s="331"/>
      <c r="C22" s="744" t="s">
        <v>307</v>
      </c>
      <c r="D22" s="744"/>
      <c r="E22" s="744"/>
      <c r="F22" s="335" t="s">
        <v>312</v>
      </c>
      <c r="G22" s="336">
        <v>9</v>
      </c>
      <c r="H22" s="337">
        <f>0+H21</f>
        <v>20300</v>
      </c>
    </row>
    <row r="23" spans="1:8">
      <c r="A23" s="330">
        <v>4</v>
      </c>
      <c r="B23" s="331" t="s">
        <v>225</v>
      </c>
      <c r="C23" s="743" t="s">
        <v>416</v>
      </c>
      <c r="D23" s="743"/>
      <c r="E23" s="743"/>
      <c r="F23" s="54" t="s">
        <v>417</v>
      </c>
      <c r="G23" s="333">
        <v>1</v>
      </c>
      <c r="H23" s="334">
        <v>114435.63</v>
      </c>
    </row>
    <row r="24" spans="1:8">
      <c r="A24" s="330">
        <v>5</v>
      </c>
      <c r="B24" s="331" t="s">
        <v>225</v>
      </c>
      <c r="C24" s="743" t="s">
        <v>306</v>
      </c>
      <c r="D24" s="743"/>
      <c r="E24" s="743"/>
      <c r="F24" s="54" t="s">
        <v>417</v>
      </c>
      <c r="G24" s="333">
        <v>1</v>
      </c>
      <c r="H24" s="334">
        <v>1200</v>
      </c>
    </row>
    <row r="25" spans="1:8">
      <c r="A25" s="330"/>
      <c r="B25" s="331"/>
      <c r="C25" s="744" t="s">
        <v>307</v>
      </c>
      <c r="D25" s="744"/>
      <c r="E25" s="744"/>
      <c r="F25" s="335" t="s">
        <v>417</v>
      </c>
      <c r="G25" s="336">
        <v>1</v>
      </c>
      <c r="H25" s="337">
        <f>0+H23+H24</f>
        <v>115635.63</v>
      </c>
    </row>
    <row r="26" spans="1:8">
      <c r="A26" s="330">
        <v>6</v>
      </c>
      <c r="B26" s="331" t="s">
        <v>225</v>
      </c>
      <c r="C26" s="743" t="s">
        <v>308</v>
      </c>
      <c r="D26" s="743"/>
      <c r="E26" s="743"/>
      <c r="F26" s="54" t="s">
        <v>310</v>
      </c>
      <c r="G26" s="333">
        <v>1</v>
      </c>
      <c r="H26" s="334">
        <v>8977.49</v>
      </c>
    </row>
    <row r="27" spans="1:8">
      <c r="A27" s="330">
        <v>7</v>
      </c>
      <c r="B27" s="331" t="s">
        <v>225</v>
      </c>
      <c r="C27" s="743" t="s">
        <v>306</v>
      </c>
      <c r="D27" s="743"/>
      <c r="E27" s="743"/>
      <c r="F27" s="54" t="s">
        <v>310</v>
      </c>
      <c r="G27" s="333">
        <v>1</v>
      </c>
      <c r="H27" s="334">
        <v>73574.38</v>
      </c>
    </row>
    <row r="28" spans="1:8">
      <c r="A28" s="330"/>
      <c r="B28" s="331"/>
      <c r="C28" s="744" t="s">
        <v>307</v>
      </c>
      <c r="D28" s="744"/>
      <c r="E28" s="744"/>
      <c r="F28" s="335" t="s">
        <v>310</v>
      </c>
      <c r="G28" s="336">
        <v>1</v>
      </c>
      <c r="H28" s="337">
        <f>0+H26+H27</f>
        <v>82551.87000000001</v>
      </c>
    </row>
    <row r="29" spans="1:8">
      <c r="A29" s="330">
        <v>8</v>
      </c>
      <c r="B29" s="331" t="s">
        <v>225</v>
      </c>
      <c r="C29" s="743" t="s">
        <v>416</v>
      </c>
      <c r="D29" s="743"/>
      <c r="E29" s="743"/>
      <c r="F29" s="54" t="s">
        <v>311</v>
      </c>
      <c r="G29" s="333">
        <v>1</v>
      </c>
      <c r="H29" s="334">
        <v>29011.83</v>
      </c>
    </row>
    <row r="30" spans="1:8">
      <c r="A30" s="330">
        <v>9</v>
      </c>
      <c r="B30" s="331" t="s">
        <v>225</v>
      </c>
      <c r="C30" s="743" t="s">
        <v>308</v>
      </c>
      <c r="D30" s="743"/>
      <c r="E30" s="743"/>
      <c r="F30" s="54" t="s">
        <v>311</v>
      </c>
      <c r="G30" s="333">
        <v>1</v>
      </c>
      <c r="H30" s="334">
        <v>25480.32</v>
      </c>
    </row>
    <row r="31" spans="1:8">
      <c r="A31" s="330">
        <v>10</v>
      </c>
      <c r="B31" s="331" t="s">
        <v>225</v>
      </c>
      <c r="C31" s="743" t="s">
        <v>306</v>
      </c>
      <c r="D31" s="743"/>
      <c r="E31" s="743"/>
      <c r="F31" s="54" t="s">
        <v>311</v>
      </c>
      <c r="G31" s="333">
        <v>1</v>
      </c>
      <c r="H31" s="334">
        <v>464712.12</v>
      </c>
    </row>
    <row r="32" spans="1:8">
      <c r="A32" s="330"/>
      <c r="B32" s="331"/>
      <c r="C32" s="744" t="s">
        <v>307</v>
      </c>
      <c r="D32" s="744"/>
      <c r="E32" s="744"/>
      <c r="F32" s="335" t="s">
        <v>311</v>
      </c>
      <c r="G32" s="336">
        <v>1</v>
      </c>
      <c r="H32" s="337">
        <f>0+H29+H30+H31</f>
        <v>519204.27</v>
      </c>
    </row>
    <row r="33" spans="1:8">
      <c r="A33" s="330">
        <v>11</v>
      </c>
      <c r="B33" s="331" t="s">
        <v>22</v>
      </c>
      <c r="C33" s="743" t="s">
        <v>306</v>
      </c>
      <c r="D33" s="743"/>
      <c r="E33" s="743"/>
      <c r="F33" s="54" t="s">
        <v>310</v>
      </c>
      <c r="G33" s="333">
        <v>1</v>
      </c>
      <c r="H33" s="334">
        <v>45150</v>
      </c>
    </row>
    <row r="34" spans="1:8">
      <c r="A34" s="330"/>
      <c r="B34" s="331"/>
      <c r="C34" s="744" t="s">
        <v>307</v>
      </c>
      <c r="D34" s="744"/>
      <c r="E34" s="744"/>
      <c r="F34" s="335" t="s">
        <v>310</v>
      </c>
      <c r="G34" s="336">
        <v>1</v>
      </c>
      <c r="H34" s="337">
        <f>0+H33</f>
        <v>45150</v>
      </c>
    </row>
    <row r="35" spans="1:8">
      <c r="A35" s="330">
        <v>12</v>
      </c>
      <c r="B35" s="331" t="s">
        <v>22</v>
      </c>
      <c r="C35" s="743" t="s">
        <v>306</v>
      </c>
      <c r="D35" s="743"/>
      <c r="E35" s="743"/>
      <c r="F35" s="54" t="s">
        <v>311</v>
      </c>
      <c r="G35" s="333">
        <v>1</v>
      </c>
      <c r="H35" s="334">
        <v>1200</v>
      </c>
    </row>
    <row r="36" spans="1:8">
      <c r="A36" s="330"/>
      <c r="B36" s="331"/>
      <c r="C36" s="744" t="s">
        <v>307</v>
      </c>
      <c r="D36" s="744"/>
      <c r="E36" s="744"/>
      <c r="F36" s="335" t="s">
        <v>311</v>
      </c>
      <c r="G36" s="336">
        <v>1</v>
      </c>
      <c r="H36" s="337">
        <f>0+H35</f>
        <v>1200</v>
      </c>
    </row>
    <row r="37" spans="1:8">
      <c r="A37" s="330">
        <v>13</v>
      </c>
      <c r="B37" s="331" t="s">
        <v>407</v>
      </c>
      <c r="C37" s="743" t="s">
        <v>306</v>
      </c>
      <c r="D37" s="743"/>
      <c r="E37" s="743"/>
      <c r="F37" s="54" t="s">
        <v>311</v>
      </c>
      <c r="G37" s="333">
        <v>1</v>
      </c>
      <c r="H37" s="334">
        <v>5430</v>
      </c>
    </row>
    <row r="38" spans="1:8">
      <c r="A38" s="330"/>
      <c r="B38" s="331"/>
      <c r="C38" s="744" t="s">
        <v>307</v>
      </c>
      <c r="D38" s="744"/>
      <c r="E38" s="744"/>
      <c r="F38" s="335" t="s">
        <v>311</v>
      </c>
      <c r="G38" s="336">
        <v>1</v>
      </c>
      <c r="H38" s="337">
        <f>0+H37</f>
        <v>5430</v>
      </c>
    </row>
    <row r="40" spans="1:8">
      <c r="A40" s="746" t="s">
        <v>418</v>
      </c>
      <c r="B40" s="746"/>
      <c r="C40" s="746"/>
      <c r="D40" s="746"/>
      <c r="E40" s="747" t="s">
        <v>219</v>
      </c>
      <c r="F40" s="747"/>
      <c r="G40" s="747"/>
      <c r="H40" s="747"/>
    </row>
    <row r="41" spans="1:8">
      <c r="E41" s="748" t="s">
        <v>309</v>
      </c>
      <c r="F41" s="748"/>
      <c r="G41" s="748"/>
      <c r="H41" s="748"/>
    </row>
    <row r="42" spans="1:8" ht="12.75" customHeight="1"/>
    <row r="43" spans="1:8" ht="26.25" customHeight="1">
      <c r="A43" s="746" t="s">
        <v>313</v>
      </c>
      <c r="B43" s="746"/>
      <c r="C43" s="746"/>
      <c r="D43" s="746"/>
      <c r="E43" s="747" t="s">
        <v>408</v>
      </c>
      <c r="F43" s="747"/>
      <c r="G43" s="747"/>
      <c r="H43" s="747"/>
    </row>
    <row r="44" spans="1:8">
      <c r="E44" s="748" t="s">
        <v>309</v>
      </c>
      <c r="F44" s="748"/>
      <c r="G44" s="748"/>
      <c r="H44" s="748"/>
    </row>
    <row r="45" spans="1:8">
      <c r="A45" s="74" t="s">
        <v>314</v>
      </c>
      <c r="B45" s="74"/>
      <c r="C45" s="74"/>
      <c r="D45" s="74"/>
    </row>
  </sheetData>
  <mergeCells count="37">
    <mergeCell ref="E44:H44"/>
    <mergeCell ref="C18:E18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E40:H40"/>
    <mergeCell ref="E43:H43"/>
    <mergeCell ref="B12:G12"/>
    <mergeCell ref="A14:B14"/>
    <mergeCell ref="A15:H15"/>
    <mergeCell ref="C16:E16"/>
    <mergeCell ref="C17:E17"/>
    <mergeCell ref="A2:H2"/>
    <mergeCell ref="A3:H3"/>
    <mergeCell ref="A6:H6"/>
    <mergeCell ref="A9:H9"/>
    <mergeCell ref="C11:F11"/>
    <mergeCell ref="C19:E19"/>
    <mergeCell ref="C32:E32"/>
    <mergeCell ref="C33:E33"/>
    <mergeCell ref="C34:E34"/>
    <mergeCell ref="C35:E35"/>
    <mergeCell ref="E41:H41"/>
    <mergeCell ref="A43:D43"/>
    <mergeCell ref="C36:E36"/>
    <mergeCell ref="C37:E37"/>
    <mergeCell ref="C38:E38"/>
    <mergeCell ref="A40:D4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G103" sqref="G103"/>
    </sheetView>
  </sheetViews>
  <sheetFormatPr defaultRowHeight="15"/>
  <cols>
    <col min="1" max="2" width="1.85546875" style="397" customWidth="1"/>
    <col min="3" max="3" width="1.5703125" style="397" customWidth="1"/>
    <col min="4" max="4" width="2.28515625" style="397" customWidth="1"/>
    <col min="5" max="5" width="2" style="397" customWidth="1"/>
    <col min="6" max="6" width="2.42578125" style="397" customWidth="1"/>
    <col min="7" max="7" width="35.85546875" style="398" customWidth="1"/>
    <col min="8" max="8" width="3.42578125" style="351" customWidth="1"/>
    <col min="9" max="10" width="10.7109375" style="398" customWidth="1"/>
    <col min="11" max="11" width="13.28515625" style="398" customWidth="1"/>
    <col min="12" max="12" width="9.140625" style="346"/>
    <col min="13" max="256" width="9.140625" style="347"/>
    <col min="257" max="258" width="1.85546875" style="347" customWidth="1"/>
    <col min="259" max="259" width="1.5703125" style="347" customWidth="1"/>
    <col min="260" max="260" width="2.28515625" style="347" customWidth="1"/>
    <col min="261" max="261" width="2" style="347" customWidth="1"/>
    <col min="262" max="262" width="2.42578125" style="347" customWidth="1"/>
    <col min="263" max="263" width="35.85546875" style="347" customWidth="1"/>
    <col min="264" max="264" width="3.42578125" style="347" customWidth="1"/>
    <col min="265" max="266" width="10.7109375" style="347" customWidth="1"/>
    <col min="267" max="267" width="13.28515625" style="347" customWidth="1"/>
    <col min="268" max="512" width="9.140625" style="347"/>
    <col min="513" max="514" width="1.85546875" style="347" customWidth="1"/>
    <col min="515" max="515" width="1.5703125" style="347" customWidth="1"/>
    <col min="516" max="516" width="2.28515625" style="347" customWidth="1"/>
    <col min="517" max="517" width="2" style="347" customWidth="1"/>
    <col min="518" max="518" width="2.42578125" style="347" customWidth="1"/>
    <col min="519" max="519" width="35.85546875" style="347" customWidth="1"/>
    <col min="520" max="520" width="3.42578125" style="347" customWidth="1"/>
    <col min="521" max="522" width="10.7109375" style="347" customWidth="1"/>
    <col min="523" max="523" width="13.28515625" style="347" customWidth="1"/>
    <col min="524" max="768" width="9.140625" style="347"/>
    <col min="769" max="770" width="1.85546875" style="347" customWidth="1"/>
    <col min="771" max="771" width="1.5703125" style="347" customWidth="1"/>
    <col min="772" max="772" width="2.28515625" style="347" customWidth="1"/>
    <col min="773" max="773" width="2" style="347" customWidth="1"/>
    <col min="774" max="774" width="2.42578125" style="347" customWidth="1"/>
    <col min="775" max="775" width="35.85546875" style="347" customWidth="1"/>
    <col min="776" max="776" width="3.42578125" style="347" customWidth="1"/>
    <col min="777" max="778" width="10.7109375" style="347" customWidth="1"/>
    <col min="779" max="779" width="13.28515625" style="347" customWidth="1"/>
    <col min="780" max="1024" width="9.140625" style="347"/>
    <col min="1025" max="1026" width="1.85546875" style="347" customWidth="1"/>
    <col min="1027" max="1027" width="1.5703125" style="347" customWidth="1"/>
    <col min="1028" max="1028" width="2.28515625" style="347" customWidth="1"/>
    <col min="1029" max="1029" width="2" style="347" customWidth="1"/>
    <col min="1030" max="1030" width="2.42578125" style="347" customWidth="1"/>
    <col min="1031" max="1031" width="35.85546875" style="347" customWidth="1"/>
    <col min="1032" max="1032" width="3.42578125" style="347" customWidth="1"/>
    <col min="1033" max="1034" width="10.7109375" style="347" customWidth="1"/>
    <col min="1035" max="1035" width="13.28515625" style="347" customWidth="1"/>
    <col min="1036" max="1280" width="9.140625" style="347"/>
    <col min="1281" max="1282" width="1.85546875" style="347" customWidth="1"/>
    <col min="1283" max="1283" width="1.5703125" style="347" customWidth="1"/>
    <col min="1284" max="1284" width="2.28515625" style="347" customWidth="1"/>
    <col min="1285" max="1285" width="2" style="347" customWidth="1"/>
    <col min="1286" max="1286" width="2.42578125" style="347" customWidth="1"/>
    <col min="1287" max="1287" width="35.85546875" style="347" customWidth="1"/>
    <col min="1288" max="1288" width="3.42578125" style="347" customWidth="1"/>
    <col min="1289" max="1290" width="10.7109375" style="347" customWidth="1"/>
    <col min="1291" max="1291" width="13.28515625" style="347" customWidth="1"/>
    <col min="1292" max="1536" width="9.140625" style="347"/>
    <col min="1537" max="1538" width="1.85546875" style="347" customWidth="1"/>
    <col min="1539" max="1539" width="1.5703125" style="347" customWidth="1"/>
    <col min="1540" max="1540" width="2.28515625" style="347" customWidth="1"/>
    <col min="1541" max="1541" width="2" style="347" customWidth="1"/>
    <col min="1542" max="1542" width="2.42578125" style="347" customWidth="1"/>
    <col min="1543" max="1543" width="35.85546875" style="347" customWidth="1"/>
    <col min="1544" max="1544" width="3.42578125" style="347" customWidth="1"/>
    <col min="1545" max="1546" width="10.7109375" style="347" customWidth="1"/>
    <col min="1547" max="1547" width="13.28515625" style="347" customWidth="1"/>
    <col min="1548" max="1792" width="9.140625" style="347"/>
    <col min="1793" max="1794" width="1.85546875" style="347" customWidth="1"/>
    <col min="1795" max="1795" width="1.5703125" style="347" customWidth="1"/>
    <col min="1796" max="1796" width="2.28515625" style="347" customWidth="1"/>
    <col min="1797" max="1797" width="2" style="347" customWidth="1"/>
    <col min="1798" max="1798" width="2.42578125" style="347" customWidth="1"/>
    <col min="1799" max="1799" width="35.85546875" style="347" customWidth="1"/>
    <col min="1800" max="1800" width="3.42578125" style="347" customWidth="1"/>
    <col min="1801" max="1802" width="10.7109375" style="347" customWidth="1"/>
    <col min="1803" max="1803" width="13.28515625" style="347" customWidth="1"/>
    <col min="1804" max="2048" width="9.140625" style="347"/>
    <col min="2049" max="2050" width="1.85546875" style="347" customWidth="1"/>
    <col min="2051" max="2051" width="1.5703125" style="347" customWidth="1"/>
    <col min="2052" max="2052" width="2.28515625" style="347" customWidth="1"/>
    <col min="2053" max="2053" width="2" style="347" customWidth="1"/>
    <col min="2054" max="2054" width="2.42578125" style="347" customWidth="1"/>
    <col min="2055" max="2055" width="35.85546875" style="347" customWidth="1"/>
    <col min="2056" max="2056" width="3.42578125" style="347" customWidth="1"/>
    <col min="2057" max="2058" width="10.7109375" style="347" customWidth="1"/>
    <col min="2059" max="2059" width="13.28515625" style="347" customWidth="1"/>
    <col min="2060" max="2304" width="9.140625" style="347"/>
    <col min="2305" max="2306" width="1.85546875" style="347" customWidth="1"/>
    <col min="2307" max="2307" width="1.5703125" style="347" customWidth="1"/>
    <col min="2308" max="2308" width="2.28515625" style="347" customWidth="1"/>
    <col min="2309" max="2309" width="2" style="347" customWidth="1"/>
    <col min="2310" max="2310" width="2.42578125" style="347" customWidth="1"/>
    <col min="2311" max="2311" width="35.85546875" style="347" customWidth="1"/>
    <col min="2312" max="2312" width="3.42578125" style="347" customWidth="1"/>
    <col min="2313" max="2314" width="10.7109375" style="347" customWidth="1"/>
    <col min="2315" max="2315" width="13.28515625" style="347" customWidth="1"/>
    <col min="2316" max="2560" width="9.140625" style="347"/>
    <col min="2561" max="2562" width="1.85546875" style="347" customWidth="1"/>
    <col min="2563" max="2563" width="1.5703125" style="347" customWidth="1"/>
    <col min="2564" max="2564" width="2.28515625" style="347" customWidth="1"/>
    <col min="2565" max="2565" width="2" style="347" customWidth="1"/>
    <col min="2566" max="2566" width="2.42578125" style="347" customWidth="1"/>
    <col min="2567" max="2567" width="35.85546875" style="347" customWidth="1"/>
    <col min="2568" max="2568" width="3.42578125" style="347" customWidth="1"/>
    <col min="2569" max="2570" width="10.7109375" style="347" customWidth="1"/>
    <col min="2571" max="2571" width="13.28515625" style="347" customWidth="1"/>
    <col min="2572" max="2816" width="9.140625" style="347"/>
    <col min="2817" max="2818" width="1.85546875" style="347" customWidth="1"/>
    <col min="2819" max="2819" width="1.5703125" style="347" customWidth="1"/>
    <col min="2820" max="2820" width="2.28515625" style="347" customWidth="1"/>
    <col min="2821" max="2821" width="2" style="347" customWidth="1"/>
    <col min="2822" max="2822" width="2.42578125" style="347" customWidth="1"/>
    <col min="2823" max="2823" width="35.85546875" style="347" customWidth="1"/>
    <col min="2824" max="2824" width="3.42578125" style="347" customWidth="1"/>
    <col min="2825" max="2826" width="10.7109375" style="347" customWidth="1"/>
    <col min="2827" max="2827" width="13.28515625" style="347" customWidth="1"/>
    <col min="2828" max="3072" width="9.140625" style="347"/>
    <col min="3073" max="3074" width="1.85546875" style="347" customWidth="1"/>
    <col min="3075" max="3075" width="1.5703125" style="347" customWidth="1"/>
    <col min="3076" max="3076" width="2.28515625" style="347" customWidth="1"/>
    <col min="3077" max="3077" width="2" style="347" customWidth="1"/>
    <col min="3078" max="3078" width="2.42578125" style="347" customWidth="1"/>
    <col min="3079" max="3079" width="35.85546875" style="347" customWidth="1"/>
    <col min="3080" max="3080" width="3.42578125" style="347" customWidth="1"/>
    <col min="3081" max="3082" width="10.7109375" style="347" customWidth="1"/>
    <col min="3083" max="3083" width="13.28515625" style="347" customWidth="1"/>
    <col min="3084" max="3328" width="9.140625" style="347"/>
    <col min="3329" max="3330" width="1.85546875" style="347" customWidth="1"/>
    <col min="3331" max="3331" width="1.5703125" style="347" customWidth="1"/>
    <col min="3332" max="3332" width="2.28515625" style="347" customWidth="1"/>
    <col min="3333" max="3333" width="2" style="347" customWidth="1"/>
    <col min="3334" max="3334" width="2.42578125" style="347" customWidth="1"/>
    <col min="3335" max="3335" width="35.85546875" style="347" customWidth="1"/>
    <col min="3336" max="3336" width="3.42578125" style="347" customWidth="1"/>
    <col min="3337" max="3338" width="10.7109375" style="347" customWidth="1"/>
    <col min="3339" max="3339" width="13.28515625" style="347" customWidth="1"/>
    <col min="3340" max="3584" width="9.140625" style="347"/>
    <col min="3585" max="3586" width="1.85546875" style="347" customWidth="1"/>
    <col min="3587" max="3587" width="1.5703125" style="347" customWidth="1"/>
    <col min="3588" max="3588" width="2.28515625" style="347" customWidth="1"/>
    <col min="3589" max="3589" width="2" style="347" customWidth="1"/>
    <col min="3590" max="3590" width="2.42578125" style="347" customWidth="1"/>
    <col min="3591" max="3591" width="35.85546875" style="347" customWidth="1"/>
    <col min="3592" max="3592" width="3.42578125" style="347" customWidth="1"/>
    <col min="3593" max="3594" width="10.7109375" style="347" customWidth="1"/>
    <col min="3595" max="3595" width="13.28515625" style="347" customWidth="1"/>
    <col min="3596" max="3840" width="9.140625" style="347"/>
    <col min="3841" max="3842" width="1.85546875" style="347" customWidth="1"/>
    <col min="3843" max="3843" width="1.5703125" style="347" customWidth="1"/>
    <col min="3844" max="3844" width="2.28515625" style="347" customWidth="1"/>
    <col min="3845" max="3845" width="2" style="347" customWidth="1"/>
    <col min="3846" max="3846" width="2.42578125" style="347" customWidth="1"/>
    <col min="3847" max="3847" width="35.85546875" style="347" customWidth="1"/>
    <col min="3848" max="3848" width="3.42578125" style="347" customWidth="1"/>
    <col min="3849" max="3850" width="10.7109375" style="347" customWidth="1"/>
    <col min="3851" max="3851" width="13.28515625" style="347" customWidth="1"/>
    <col min="3852" max="4096" width="9.140625" style="347"/>
    <col min="4097" max="4098" width="1.85546875" style="347" customWidth="1"/>
    <col min="4099" max="4099" width="1.5703125" style="347" customWidth="1"/>
    <col min="4100" max="4100" width="2.28515625" style="347" customWidth="1"/>
    <col min="4101" max="4101" width="2" style="347" customWidth="1"/>
    <col min="4102" max="4102" width="2.42578125" style="347" customWidth="1"/>
    <col min="4103" max="4103" width="35.85546875" style="347" customWidth="1"/>
    <col min="4104" max="4104" width="3.42578125" style="347" customWidth="1"/>
    <col min="4105" max="4106" width="10.7109375" style="347" customWidth="1"/>
    <col min="4107" max="4107" width="13.28515625" style="347" customWidth="1"/>
    <col min="4108" max="4352" width="9.140625" style="347"/>
    <col min="4353" max="4354" width="1.85546875" style="347" customWidth="1"/>
    <col min="4355" max="4355" width="1.5703125" style="347" customWidth="1"/>
    <col min="4356" max="4356" width="2.28515625" style="347" customWidth="1"/>
    <col min="4357" max="4357" width="2" style="347" customWidth="1"/>
    <col min="4358" max="4358" width="2.42578125" style="347" customWidth="1"/>
    <col min="4359" max="4359" width="35.85546875" style="347" customWidth="1"/>
    <col min="4360" max="4360" width="3.42578125" style="347" customWidth="1"/>
    <col min="4361" max="4362" width="10.7109375" style="347" customWidth="1"/>
    <col min="4363" max="4363" width="13.28515625" style="347" customWidth="1"/>
    <col min="4364" max="4608" width="9.140625" style="347"/>
    <col min="4609" max="4610" width="1.85546875" style="347" customWidth="1"/>
    <col min="4611" max="4611" width="1.5703125" style="347" customWidth="1"/>
    <col min="4612" max="4612" width="2.28515625" style="347" customWidth="1"/>
    <col min="4613" max="4613" width="2" style="347" customWidth="1"/>
    <col min="4614" max="4614" width="2.42578125" style="347" customWidth="1"/>
    <col min="4615" max="4615" width="35.85546875" style="347" customWidth="1"/>
    <col min="4616" max="4616" width="3.42578125" style="347" customWidth="1"/>
    <col min="4617" max="4618" width="10.7109375" style="347" customWidth="1"/>
    <col min="4619" max="4619" width="13.28515625" style="347" customWidth="1"/>
    <col min="4620" max="4864" width="9.140625" style="347"/>
    <col min="4865" max="4866" width="1.85546875" style="347" customWidth="1"/>
    <col min="4867" max="4867" width="1.5703125" style="347" customWidth="1"/>
    <col min="4868" max="4868" width="2.28515625" style="347" customWidth="1"/>
    <col min="4869" max="4869" width="2" style="347" customWidth="1"/>
    <col min="4870" max="4870" width="2.42578125" style="347" customWidth="1"/>
    <col min="4871" max="4871" width="35.85546875" style="347" customWidth="1"/>
    <col min="4872" max="4872" width="3.42578125" style="347" customWidth="1"/>
    <col min="4873" max="4874" width="10.7109375" style="347" customWidth="1"/>
    <col min="4875" max="4875" width="13.28515625" style="347" customWidth="1"/>
    <col min="4876" max="5120" width="9.140625" style="347"/>
    <col min="5121" max="5122" width="1.85546875" style="347" customWidth="1"/>
    <col min="5123" max="5123" width="1.5703125" style="347" customWidth="1"/>
    <col min="5124" max="5124" width="2.28515625" style="347" customWidth="1"/>
    <col min="5125" max="5125" width="2" style="347" customWidth="1"/>
    <col min="5126" max="5126" width="2.42578125" style="347" customWidth="1"/>
    <col min="5127" max="5127" width="35.85546875" style="347" customWidth="1"/>
    <col min="5128" max="5128" width="3.42578125" style="347" customWidth="1"/>
    <col min="5129" max="5130" width="10.7109375" style="347" customWidth="1"/>
    <col min="5131" max="5131" width="13.28515625" style="347" customWidth="1"/>
    <col min="5132" max="5376" width="9.140625" style="347"/>
    <col min="5377" max="5378" width="1.85546875" style="347" customWidth="1"/>
    <col min="5379" max="5379" width="1.5703125" style="347" customWidth="1"/>
    <col min="5380" max="5380" width="2.28515625" style="347" customWidth="1"/>
    <col min="5381" max="5381" width="2" style="347" customWidth="1"/>
    <col min="5382" max="5382" width="2.42578125" style="347" customWidth="1"/>
    <col min="5383" max="5383" width="35.85546875" style="347" customWidth="1"/>
    <col min="5384" max="5384" width="3.42578125" style="347" customWidth="1"/>
    <col min="5385" max="5386" width="10.7109375" style="347" customWidth="1"/>
    <col min="5387" max="5387" width="13.28515625" style="347" customWidth="1"/>
    <col min="5388" max="5632" width="9.140625" style="347"/>
    <col min="5633" max="5634" width="1.85546875" style="347" customWidth="1"/>
    <col min="5635" max="5635" width="1.5703125" style="347" customWidth="1"/>
    <col min="5636" max="5636" width="2.28515625" style="347" customWidth="1"/>
    <col min="5637" max="5637" width="2" style="347" customWidth="1"/>
    <col min="5638" max="5638" width="2.42578125" style="347" customWidth="1"/>
    <col min="5639" max="5639" width="35.85546875" style="347" customWidth="1"/>
    <col min="5640" max="5640" width="3.42578125" style="347" customWidth="1"/>
    <col min="5641" max="5642" width="10.7109375" style="347" customWidth="1"/>
    <col min="5643" max="5643" width="13.28515625" style="347" customWidth="1"/>
    <col min="5644" max="5888" width="9.140625" style="347"/>
    <col min="5889" max="5890" width="1.85546875" style="347" customWidth="1"/>
    <col min="5891" max="5891" width="1.5703125" style="347" customWidth="1"/>
    <col min="5892" max="5892" width="2.28515625" style="347" customWidth="1"/>
    <col min="5893" max="5893" width="2" style="347" customWidth="1"/>
    <col min="5894" max="5894" width="2.42578125" style="347" customWidth="1"/>
    <col min="5895" max="5895" width="35.85546875" style="347" customWidth="1"/>
    <col min="5896" max="5896" width="3.42578125" style="347" customWidth="1"/>
    <col min="5897" max="5898" width="10.7109375" style="347" customWidth="1"/>
    <col min="5899" max="5899" width="13.28515625" style="347" customWidth="1"/>
    <col min="5900" max="6144" width="9.140625" style="347"/>
    <col min="6145" max="6146" width="1.85546875" style="347" customWidth="1"/>
    <col min="6147" max="6147" width="1.5703125" style="347" customWidth="1"/>
    <col min="6148" max="6148" width="2.28515625" style="347" customWidth="1"/>
    <col min="6149" max="6149" width="2" style="347" customWidth="1"/>
    <col min="6150" max="6150" width="2.42578125" style="347" customWidth="1"/>
    <col min="6151" max="6151" width="35.85546875" style="347" customWidth="1"/>
    <col min="6152" max="6152" width="3.42578125" style="347" customWidth="1"/>
    <col min="6153" max="6154" width="10.7109375" style="347" customWidth="1"/>
    <col min="6155" max="6155" width="13.28515625" style="347" customWidth="1"/>
    <col min="6156" max="6400" width="9.140625" style="347"/>
    <col min="6401" max="6402" width="1.85546875" style="347" customWidth="1"/>
    <col min="6403" max="6403" width="1.5703125" style="347" customWidth="1"/>
    <col min="6404" max="6404" width="2.28515625" style="347" customWidth="1"/>
    <col min="6405" max="6405" width="2" style="347" customWidth="1"/>
    <col min="6406" max="6406" width="2.42578125" style="347" customWidth="1"/>
    <col min="6407" max="6407" width="35.85546875" style="347" customWidth="1"/>
    <col min="6408" max="6408" width="3.42578125" style="347" customWidth="1"/>
    <col min="6409" max="6410" width="10.7109375" style="347" customWidth="1"/>
    <col min="6411" max="6411" width="13.28515625" style="347" customWidth="1"/>
    <col min="6412" max="6656" width="9.140625" style="347"/>
    <col min="6657" max="6658" width="1.85546875" style="347" customWidth="1"/>
    <col min="6659" max="6659" width="1.5703125" style="347" customWidth="1"/>
    <col min="6660" max="6660" width="2.28515625" style="347" customWidth="1"/>
    <col min="6661" max="6661" width="2" style="347" customWidth="1"/>
    <col min="6662" max="6662" width="2.42578125" style="347" customWidth="1"/>
    <col min="6663" max="6663" width="35.85546875" style="347" customWidth="1"/>
    <col min="6664" max="6664" width="3.42578125" style="347" customWidth="1"/>
    <col min="6665" max="6666" width="10.7109375" style="347" customWidth="1"/>
    <col min="6667" max="6667" width="13.28515625" style="347" customWidth="1"/>
    <col min="6668" max="6912" width="9.140625" style="347"/>
    <col min="6913" max="6914" width="1.85546875" style="347" customWidth="1"/>
    <col min="6915" max="6915" width="1.5703125" style="347" customWidth="1"/>
    <col min="6916" max="6916" width="2.28515625" style="347" customWidth="1"/>
    <col min="6917" max="6917" width="2" style="347" customWidth="1"/>
    <col min="6918" max="6918" width="2.42578125" style="347" customWidth="1"/>
    <col min="6919" max="6919" width="35.85546875" style="347" customWidth="1"/>
    <col min="6920" max="6920" width="3.42578125" style="347" customWidth="1"/>
    <col min="6921" max="6922" width="10.7109375" style="347" customWidth="1"/>
    <col min="6923" max="6923" width="13.28515625" style="347" customWidth="1"/>
    <col min="6924" max="7168" width="9.140625" style="347"/>
    <col min="7169" max="7170" width="1.85546875" style="347" customWidth="1"/>
    <col min="7171" max="7171" width="1.5703125" style="347" customWidth="1"/>
    <col min="7172" max="7172" width="2.28515625" style="347" customWidth="1"/>
    <col min="7173" max="7173" width="2" style="347" customWidth="1"/>
    <col min="7174" max="7174" width="2.42578125" style="347" customWidth="1"/>
    <col min="7175" max="7175" width="35.85546875" style="347" customWidth="1"/>
    <col min="7176" max="7176" width="3.42578125" style="347" customWidth="1"/>
    <col min="7177" max="7178" width="10.7109375" style="347" customWidth="1"/>
    <col min="7179" max="7179" width="13.28515625" style="347" customWidth="1"/>
    <col min="7180" max="7424" width="9.140625" style="347"/>
    <col min="7425" max="7426" width="1.85546875" style="347" customWidth="1"/>
    <col min="7427" max="7427" width="1.5703125" style="347" customWidth="1"/>
    <col min="7428" max="7428" width="2.28515625" style="347" customWidth="1"/>
    <col min="7429" max="7429" width="2" style="347" customWidth="1"/>
    <col min="7430" max="7430" width="2.42578125" style="347" customWidth="1"/>
    <col min="7431" max="7431" width="35.85546875" style="347" customWidth="1"/>
    <col min="7432" max="7432" width="3.42578125" style="347" customWidth="1"/>
    <col min="7433" max="7434" width="10.7109375" style="347" customWidth="1"/>
    <col min="7435" max="7435" width="13.28515625" style="347" customWidth="1"/>
    <col min="7436" max="7680" width="9.140625" style="347"/>
    <col min="7681" max="7682" width="1.85546875" style="347" customWidth="1"/>
    <col min="7683" max="7683" width="1.5703125" style="347" customWidth="1"/>
    <col min="7684" max="7684" width="2.28515625" style="347" customWidth="1"/>
    <col min="7685" max="7685" width="2" style="347" customWidth="1"/>
    <col min="7686" max="7686" width="2.42578125" style="347" customWidth="1"/>
    <col min="7687" max="7687" width="35.85546875" style="347" customWidth="1"/>
    <col min="7688" max="7688" width="3.42578125" style="347" customWidth="1"/>
    <col min="7689" max="7690" width="10.7109375" style="347" customWidth="1"/>
    <col min="7691" max="7691" width="13.28515625" style="347" customWidth="1"/>
    <col min="7692" max="7936" width="9.140625" style="347"/>
    <col min="7937" max="7938" width="1.85546875" style="347" customWidth="1"/>
    <col min="7939" max="7939" width="1.5703125" style="347" customWidth="1"/>
    <col min="7940" max="7940" width="2.28515625" style="347" customWidth="1"/>
    <col min="7941" max="7941" width="2" style="347" customWidth="1"/>
    <col min="7942" max="7942" width="2.42578125" style="347" customWidth="1"/>
    <col min="7943" max="7943" width="35.85546875" style="347" customWidth="1"/>
    <col min="7944" max="7944" width="3.42578125" style="347" customWidth="1"/>
    <col min="7945" max="7946" width="10.7109375" style="347" customWidth="1"/>
    <col min="7947" max="7947" width="13.28515625" style="347" customWidth="1"/>
    <col min="7948" max="8192" width="9.140625" style="347"/>
    <col min="8193" max="8194" width="1.85546875" style="347" customWidth="1"/>
    <col min="8195" max="8195" width="1.5703125" style="347" customWidth="1"/>
    <col min="8196" max="8196" width="2.28515625" style="347" customWidth="1"/>
    <col min="8197" max="8197" width="2" style="347" customWidth="1"/>
    <col min="8198" max="8198" width="2.42578125" style="347" customWidth="1"/>
    <col min="8199" max="8199" width="35.85546875" style="347" customWidth="1"/>
    <col min="8200" max="8200" width="3.42578125" style="347" customWidth="1"/>
    <col min="8201" max="8202" width="10.7109375" style="347" customWidth="1"/>
    <col min="8203" max="8203" width="13.28515625" style="347" customWidth="1"/>
    <col min="8204" max="8448" width="9.140625" style="347"/>
    <col min="8449" max="8450" width="1.85546875" style="347" customWidth="1"/>
    <col min="8451" max="8451" width="1.5703125" style="347" customWidth="1"/>
    <col min="8452" max="8452" width="2.28515625" style="347" customWidth="1"/>
    <col min="8453" max="8453" width="2" style="347" customWidth="1"/>
    <col min="8454" max="8454" width="2.42578125" style="347" customWidth="1"/>
    <col min="8455" max="8455" width="35.85546875" style="347" customWidth="1"/>
    <col min="8456" max="8456" width="3.42578125" style="347" customWidth="1"/>
    <col min="8457" max="8458" width="10.7109375" style="347" customWidth="1"/>
    <col min="8459" max="8459" width="13.28515625" style="347" customWidth="1"/>
    <col min="8460" max="8704" width="9.140625" style="347"/>
    <col min="8705" max="8706" width="1.85546875" style="347" customWidth="1"/>
    <col min="8707" max="8707" width="1.5703125" style="347" customWidth="1"/>
    <col min="8708" max="8708" width="2.28515625" style="347" customWidth="1"/>
    <col min="8709" max="8709" width="2" style="347" customWidth="1"/>
    <col min="8710" max="8710" width="2.42578125" style="347" customWidth="1"/>
    <col min="8711" max="8711" width="35.85546875" style="347" customWidth="1"/>
    <col min="8712" max="8712" width="3.42578125" style="347" customWidth="1"/>
    <col min="8713" max="8714" width="10.7109375" style="347" customWidth="1"/>
    <col min="8715" max="8715" width="13.28515625" style="347" customWidth="1"/>
    <col min="8716" max="8960" width="9.140625" style="347"/>
    <col min="8961" max="8962" width="1.85546875" style="347" customWidth="1"/>
    <col min="8963" max="8963" width="1.5703125" style="347" customWidth="1"/>
    <col min="8964" max="8964" width="2.28515625" style="347" customWidth="1"/>
    <col min="8965" max="8965" width="2" style="347" customWidth="1"/>
    <col min="8966" max="8966" width="2.42578125" style="347" customWidth="1"/>
    <col min="8967" max="8967" width="35.85546875" style="347" customWidth="1"/>
    <col min="8968" max="8968" width="3.42578125" style="347" customWidth="1"/>
    <col min="8969" max="8970" width="10.7109375" style="347" customWidth="1"/>
    <col min="8971" max="8971" width="13.28515625" style="347" customWidth="1"/>
    <col min="8972" max="9216" width="9.140625" style="347"/>
    <col min="9217" max="9218" width="1.85546875" style="347" customWidth="1"/>
    <col min="9219" max="9219" width="1.5703125" style="347" customWidth="1"/>
    <col min="9220" max="9220" width="2.28515625" style="347" customWidth="1"/>
    <col min="9221" max="9221" width="2" style="347" customWidth="1"/>
    <col min="9222" max="9222" width="2.42578125" style="347" customWidth="1"/>
    <col min="9223" max="9223" width="35.85546875" style="347" customWidth="1"/>
    <col min="9224" max="9224" width="3.42578125" style="347" customWidth="1"/>
    <col min="9225" max="9226" width="10.7109375" style="347" customWidth="1"/>
    <col min="9227" max="9227" width="13.28515625" style="347" customWidth="1"/>
    <col min="9228" max="9472" width="9.140625" style="347"/>
    <col min="9473" max="9474" width="1.85546875" style="347" customWidth="1"/>
    <col min="9475" max="9475" width="1.5703125" style="347" customWidth="1"/>
    <col min="9476" max="9476" width="2.28515625" style="347" customWidth="1"/>
    <col min="9477" max="9477" width="2" style="347" customWidth="1"/>
    <col min="9478" max="9478" width="2.42578125" style="347" customWidth="1"/>
    <col min="9479" max="9479" width="35.85546875" style="347" customWidth="1"/>
    <col min="9480" max="9480" width="3.42578125" style="347" customWidth="1"/>
    <col min="9481" max="9482" width="10.7109375" style="347" customWidth="1"/>
    <col min="9483" max="9483" width="13.28515625" style="347" customWidth="1"/>
    <col min="9484" max="9728" width="9.140625" style="347"/>
    <col min="9729" max="9730" width="1.85546875" style="347" customWidth="1"/>
    <col min="9731" max="9731" width="1.5703125" style="347" customWidth="1"/>
    <col min="9732" max="9732" width="2.28515625" style="347" customWidth="1"/>
    <col min="9733" max="9733" width="2" style="347" customWidth="1"/>
    <col min="9734" max="9734" width="2.42578125" style="347" customWidth="1"/>
    <col min="9735" max="9735" width="35.85546875" style="347" customWidth="1"/>
    <col min="9736" max="9736" width="3.42578125" style="347" customWidth="1"/>
    <col min="9737" max="9738" width="10.7109375" style="347" customWidth="1"/>
    <col min="9739" max="9739" width="13.28515625" style="347" customWidth="1"/>
    <col min="9740" max="9984" width="9.140625" style="347"/>
    <col min="9985" max="9986" width="1.85546875" style="347" customWidth="1"/>
    <col min="9987" max="9987" width="1.5703125" style="347" customWidth="1"/>
    <col min="9988" max="9988" width="2.28515625" style="347" customWidth="1"/>
    <col min="9989" max="9989" width="2" style="347" customWidth="1"/>
    <col min="9990" max="9990" width="2.42578125" style="347" customWidth="1"/>
    <col min="9991" max="9991" width="35.85546875" style="347" customWidth="1"/>
    <col min="9992" max="9992" width="3.42578125" style="347" customWidth="1"/>
    <col min="9993" max="9994" width="10.7109375" style="347" customWidth="1"/>
    <col min="9995" max="9995" width="13.28515625" style="347" customWidth="1"/>
    <col min="9996" max="10240" width="9.140625" style="347"/>
    <col min="10241" max="10242" width="1.85546875" style="347" customWidth="1"/>
    <col min="10243" max="10243" width="1.5703125" style="347" customWidth="1"/>
    <col min="10244" max="10244" width="2.28515625" style="347" customWidth="1"/>
    <col min="10245" max="10245" width="2" style="347" customWidth="1"/>
    <col min="10246" max="10246" width="2.42578125" style="347" customWidth="1"/>
    <col min="10247" max="10247" width="35.85546875" style="347" customWidth="1"/>
    <col min="10248" max="10248" width="3.42578125" style="347" customWidth="1"/>
    <col min="10249" max="10250" width="10.7109375" style="347" customWidth="1"/>
    <col min="10251" max="10251" width="13.28515625" style="347" customWidth="1"/>
    <col min="10252" max="10496" width="9.140625" style="347"/>
    <col min="10497" max="10498" width="1.85546875" style="347" customWidth="1"/>
    <col min="10499" max="10499" width="1.5703125" style="347" customWidth="1"/>
    <col min="10500" max="10500" width="2.28515625" style="347" customWidth="1"/>
    <col min="10501" max="10501" width="2" style="347" customWidth="1"/>
    <col min="10502" max="10502" width="2.42578125" style="347" customWidth="1"/>
    <col min="10503" max="10503" width="35.85546875" style="347" customWidth="1"/>
    <col min="10504" max="10504" width="3.42578125" style="347" customWidth="1"/>
    <col min="10505" max="10506" width="10.7109375" style="347" customWidth="1"/>
    <col min="10507" max="10507" width="13.28515625" style="347" customWidth="1"/>
    <col min="10508" max="10752" width="9.140625" style="347"/>
    <col min="10753" max="10754" width="1.85546875" style="347" customWidth="1"/>
    <col min="10755" max="10755" width="1.5703125" style="347" customWidth="1"/>
    <col min="10756" max="10756" width="2.28515625" style="347" customWidth="1"/>
    <col min="10757" max="10757" width="2" style="347" customWidth="1"/>
    <col min="10758" max="10758" width="2.42578125" style="347" customWidth="1"/>
    <col min="10759" max="10759" width="35.85546875" style="347" customWidth="1"/>
    <col min="10760" max="10760" width="3.42578125" style="347" customWidth="1"/>
    <col min="10761" max="10762" width="10.7109375" style="347" customWidth="1"/>
    <col min="10763" max="10763" width="13.28515625" style="347" customWidth="1"/>
    <col min="10764" max="11008" width="9.140625" style="347"/>
    <col min="11009" max="11010" width="1.85546875" style="347" customWidth="1"/>
    <col min="11011" max="11011" width="1.5703125" style="347" customWidth="1"/>
    <col min="11012" max="11012" width="2.28515625" style="347" customWidth="1"/>
    <col min="11013" max="11013" width="2" style="347" customWidth="1"/>
    <col min="11014" max="11014" width="2.42578125" style="347" customWidth="1"/>
    <col min="11015" max="11015" width="35.85546875" style="347" customWidth="1"/>
    <col min="11016" max="11016" width="3.42578125" style="347" customWidth="1"/>
    <col min="11017" max="11018" width="10.7109375" style="347" customWidth="1"/>
    <col min="11019" max="11019" width="13.28515625" style="347" customWidth="1"/>
    <col min="11020" max="11264" width="9.140625" style="347"/>
    <col min="11265" max="11266" width="1.85546875" style="347" customWidth="1"/>
    <col min="11267" max="11267" width="1.5703125" style="347" customWidth="1"/>
    <col min="11268" max="11268" width="2.28515625" style="347" customWidth="1"/>
    <col min="11269" max="11269" width="2" style="347" customWidth="1"/>
    <col min="11270" max="11270" width="2.42578125" style="347" customWidth="1"/>
    <col min="11271" max="11271" width="35.85546875" style="347" customWidth="1"/>
    <col min="11272" max="11272" width="3.42578125" style="347" customWidth="1"/>
    <col min="11273" max="11274" width="10.7109375" style="347" customWidth="1"/>
    <col min="11275" max="11275" width="13.28515625" style="347" customWidth="1"/>
    <col min="11276" max="11520" width="9.140625" style="347"/>
    <col min="11521" max="11522" width="1.85546875" style="347" customWidth="1"/>
    <col min="11523" max="11523" width="1.5703125" style="347" customWidth="1"/>
    <col min="11524" max="11524" width="2.28515625" style="347" customWidth="1"/>
    <col min="11525" max="11525" width="2" style="347" customWidth="1"/>
    <col min="11526" max="11526" width="2.42578125" style="347" customWidth="1"/>
    <col min="11527" max="11527" width="35.85546875" style="347" customWidth="1"/>
    <col min="11528" max="11528" width="3.42578125" style="347" customWidth="1"/>
    <col min="11529" max="11530" width="10.7109375" style="347" customWidth="1"/>
    <col min="11531" max="11531" width="13.28515625" style="347" customWidth="1"/>
    <col min="11532" max="11776" width="9.140625" style="347"/>
    <col min="11777" max="11778" width="1.85546875" style="347" customWidth="1"/>
    <col min="11779" max="11779" width="1.5703125" style="347" customWidth="1"/>
    <col min="11780" max="11780" width="2.28515625" style="347" customWidth="1"/>
    <col min="11781" max="11781" width="2" style="347" customWidth="1"/>
    <col min="11782" max="11782" width="2.42578125" style="347" customWidth="1"/>
    <col min="11783" max="11783" width="35.85546875" style="347" customWidth="1"/>
    <col min="11784" max="11784" width="3.42578125" style="347" customWidth="1"/>
    <col min="11785" max="11786" width="10.7109375" style="347" customWidth="1"/>
    <col min="11787" max="11787" width="13.28515625" style="347" customWidth="1"/>
    <col min="11788" max="12032" width="9.140625" style="347"/>
    <col min="12033" max="12034" width="1.85546875" style="347" customWidth="1"/>
    <col min="12035" max="12035" width="1.5703125" style="347" customWidth="1"/>
    <col min="12036" max="12036" width="2.28515625" style="347" customWidth="1"/>
    <col min="12037" max="12037" width="2" style="347" customWidth="1"/>
    <col min="12038" max="12038" width="2.42578125" style="347" customWidth="1"/>
    <col min="12039" max="12039" width="35.85546875" style="347" customWidth="1"/>
    <col min="12040" max="12040" width="3.42578125" style="347" customWidth="1"/>
    <col min="12041" max="12042" width="10.7109375" style="347" customWidth="1"/>
    <col min="12043" max="12043" width="13.28515625" style="347" customWidth="1"/>
    <col min="12044" max="12288" width="9.140625" style="347"/>
    <col min="12289" max="12290" width="1.85546875" style="347" customWidth="1"/>
    <col min="12291" max="12291" width="1.5703125" style="347" customWidth="1"/>
    <col min="12292" max="12292" width="2.28515625" style="347" customWidth="1"/>
    <col min="12293" max="12293" width="2" style="347" customWidth="1"/>
    <col min="12294" max="12294" width="2.42578125" style="347" customWidth="1"/>
    <col min="12295" max="12295" width="35.85546875" style="347" customWidth="1"/>
    <col min="12296" max="12296" width="3.42578125" style="347" customWidth="1"/>
    <col min="12297" max="12298" width="10.7109375" style="347" customWidth="1"/>
    <col min="12299" max="12299" width="13.28515625" style="347" customWidth="1"/>
    <col min="12300" max="12544" width="9.140625" style="347"/>
    <col min="12545" max="12546" width="1.85546875" style="347" customWidth="1"/>
    <col min="12547" max="12547" width="1.5703125" style="347" customWidth="1"/>
    <col min="12548" max="12548" width="2.28515625" style="347" customWidth="1"/>
    <col min="12549" max="12549" width="2" style="347" customWidth="1"/>
    <col min="12550" max="12550" width="2.42578125" style="347" customWidth="1"/>
    <col min="12551" max="12551" width="35.85546875" style="347" customWidth="1"/>
    <col min="12552" max="12552" width="3.42578125" style="347" customWidth="1"/>
    <col min="12553" max="12554" width="10.7109375" style="347" customWidth="1"/>
    <col min="12555" max="12555" width="13.28515625" style="347" customWidth="1"/>
    <col min="12556" max="12800" width="9.140625" style="347"/>
    <col min="12801" max="12802" width="1.85546875" style="347" customWidth="1"/>
    <col min="12803" max="12803" width="1.5703125" style="347" customWidth="1"/>
    <col min="12804" max="12804" width="2.28515625" style="347" customWidth="1"/>
    <col min="12805" max="12805" width="2" style="347" customWidth="1"/>
    <col min="12806" max="12806" width="2.42578125" style="347" customWidth="1"/>
    <col min="12807" max="12807" width="35.85546875" style="347" customWidth="1"/>
    <col min="12808" max="12808" width="3.42578125" style="347" customWidth="1"/>
    <col min="12809" max="12810" width="10.7109375" style="347" customWidth="1"/>
    <col min="12811" max="12811" width="13.28515625" style="347" customWidth="1"/>
    <col min="12812" max="13056" width="9.140625" style="347"/>
    <col min="13057" max="13058" width="1.85546875" style="347" customWidth="1"/>
    <col min="13059" max="13059" width="1.5703125" style="347" customWidth="1"/>
    <col min="13060" max="13060" width="2.28515625" style="347" customWidth="1"/>
    <col min="13061" max="13061" width="2" style="347" customWidth="1"/>
    <col min="13062" max="13062" width="2.42578125" style="347" customWidth="1"/>
    <col min="13063" max="13063" width="35.85546875" style="347" customWidth="1"/>
    <col min="13064" max="13064" width="3.42578125" style="347" customWidth="1"/>
    <col min="13065" max="13066" width="10.7109375" style="347" customWidth="1"/>
    <col min="13067" max="13067" width="13.28515625" style="347" customWidth="1"/>
    <col min="13068" max="13312" width="9.140625" style="347"/>
    <col min="13313" max="13314" width="1.85546875" style="347" customWidth="1"/>
    <col min="13315" max="13315" width="1.5703125" style="347" customWidth="1"/>
    <col min="13316" max="13316" width="2.28515625" style="347" customWidth="1"/>
    <col min="13317" max="13317" width="2" style="347" customWidth="1"/>
    <col min="13318" max="13318" width="2.42578125" style="347" customWidth="1"/>
    <col min="13319" max="13319" width="35.85546875" style="347" customWidth="1"/>
    <col min="13320" max="13320" width="3.42578125" style="347" customWidth="1"/>
    <col min="13321" max="13322" width="10.7109375" style="347" customWidth="1"/>
    <col min="13323" max="13323" width="13.28515625" style="347" customWidth="1"/>
    <col min="13324" max="13568" width="9.140625" style="347"/>
    <col min="13569" max="13570" width="1.85546875" style="347" customWidth="1"/>
    <col min="13571" max="13571" width="1.5703125" style="347" customWidth="1"/>
    <col min="13572" max="13572" width="2.28515625" style="347" customWidth="1"/>
    <col min="13573" max="13573" width="2" style="347" customWidth="1"/>
    <col min="13574" max="13574" width="2.42578125" style="347" customWidth="1"/>
    <col min="13575" max="13575" width="35.85546875" style="347" customWidth="1"/>
    <col min="13576" max="13576" width="3.42578125" style="347" customWidth="1"/>
    <col min="13577" max="13578" width="10.7109375" style="347" customWidth="1"/>
    <col min="13579" max="13579" width="13.28515625" style="347" customWidth="1"/>
    <col min="13580" max="13824" width="9.140625" style="347"/>
    <col min="13825" max="13826" width="1.85546875" style="347" customWidth="1"/>
    <col min="13827" max="13827" width="1.5703125" style="347" customWidth="1"/>
    <col min="13828" max="13828" width="2.28515625" style="347" customWidth="1"/>
    <col min="13829" max="13829" width="2" style="347" customWidth="1"/>
    <col min="13830" max="13830" width="2.42578125" style="347" customWidth="1"/>
    <col min="13831" max="13831" width="35.85546875" style="347" customWidth="1"/>
    <col min="13832" max="13832" width="3.42578125" style="347" customWidth="1"/>
    <col min="13833" max="13834" width="10.7109375" style="347" customWidth="1"/>
    <col min="13835" max="13835" width="13.28515625" style="347" customWidth="1"/>
    <col min="13836" max="14080" width="9.140625" style="347"/>
    <col min="14081" max="14082" width="1.85546875" style="347" customWidth="1"/>
    <col min="14083" max="14083" width="1.5703125" style="347" customWidth="1"/>
    <col min="14084" max="14084" width="2.28515625" style="347" customWidth="1"/>
    <col min="14085" max="14085" width="2" style="347" customWidth="1"/>
    <col min="14086" max="14086" width="2.42578125" style="347" customWidth="1"/>
    <col min="14087" max="14087" width="35.85546875" style="347" customWidth="1"/>
    <col min="14088" max="14088" width="3.42578125" style="347" customWidth="1"/>
    <col min="14089" max="14090" width="10.7109375" style="347" customWidth="1"/>
    <col min="14091" max="14091" width="13.28515625" style="347" customWidth="1"/>
    <col min="14092" max="14336" width="9.140625" style="347"/>
    <col min="14337" max="14338" width="1.85546875" style="347" customWidth="1"/>
    <col min="14339" max="14339" width="1.5703125" style="347" customWidth="1"/>
    <col min="14340" max="14340" width="2.28515625" style="347" customWidth="1"/>
    <col min="14341" max="14341" width="2" style="347" customWidth="1"/>
    <col min="14342" max="14342" width="2.42578125" style="347" customWidth="1"/>
    <col min="14343" max="14343" width="35.85546875" style="347" customWidth="1"/>
    <col min="14344" max="14344" width="3.42578125" style="347" customWidth="1"/>
    <col min="14345" max="14346" width="10.7109375" style="347" customWidth="1"/>
    <col min="14347" max="14347" width="13.28515625" style="347" customWidth="1"/>
    <col min="14348" max="14592" width="9.140625" style="347"/>
    <col min="14593" max="14594" width="1.85546875" style="347" customWidth="1"/>
    <col min="14595" max="14595" width="1.5703125" style="347" customWidth="1"/>
    <col min="14596" max="14596" width="2.28515625" style="347" customWidth="1"/>
    <col min="14597" max="14597" width="2" style="347" customWidth="1"/>
    <col min="14598" max="14598" width="2.42578125" style="347" customWidth="1"/>
    <col min="14599" max="14599" width="35.85546875" style="347" customWidth="1"/>
    <col min="14600" max="14600" width="3.42578125" style="347" customWidth="1"/>
    <col min="14601" max="14602" width="10.7109375" style="347" customWidth="1"/>
    <col min="14603" max="14603" width="13.28515625" style="347" customWidth="1"/>
    <col min="14604" max="14848" width="9.140625" style="347"/>
    <col min="14849" max="14850" width="1.85546875" style="347" customWidth="1"/>
    <col min="14851" max="14851" width="1.5703125" style="347" customWidth="1"/>
    <col min="14852" max="14852" width="2.28515625" style="347" customWidth="1"/>
    <col min="14853" max="14853" width="2" style="347" customWidth="1"/>
    <col min="14854" max="14854" width="2.42578125" style="347" customWidth="1"/>
    <col min="14855" max="14855" width="35.85546875" style="347" customWidth="1"/>
    <col min="14856" max="14856" width="3.42578125" style="347" customWidth="1"/>
    <col min="14857" max="14858" width="10.7109375" style="347" customWidth="1"/>
    <col min="14859" max="14859" width="13.28515625" style="347" customWidth="1"/>
    <col min="14860" max="15104" width="9.140625" style="347"/>
    <col min="15105" max="15106" width="1.85546875" style="347" customWidth="1"/>
    <col min="15107" max="15107" width="1.5703125" style="347" customWidth="1"/>
    <col min="15108" max="15108" width="2.28515625" style="347" customWidth="1"/>
    <col min="15109" max="15109" width="2" style="347" customWidth="1"/>
    <col min="15110" max="15110" width="2.42578125" style="347" customWidth="1"/>
    <col min="15111" max="15111" width="35.85546875" style="347" customWidth="1"/>
    <col min="15112" max="15112" width="3.42578125" style="347" customWidth="1"/>
    <col min="15113" max="15114" width="10.7109375" style="347" customWidth="1"/>
    <col min="15115" max="15115" width="13.28515625" style="347" customWidth="1"/>
    <col min="15116" max="15360" width="9.140625" style="347"/>
    <col min="15361" max="15362" width="1.85546875" style="347" customWidth="1"/>
    <col min="15363" max="15363" width="1.5703125" style="347" customWidth="1"/>
    <col min="15364" max="15364" width="2.28515625" style="347" customWidth="1"/>
    <col min="15365" max="15365" width="2" style="347" customWidth="1"/>
    <col min="15366" max="15366" width="2.42578125" style="347" customWidth="1"/>
    <col min="15367" max="15367" width="35.85546875" style="347" customWidth="1"/>
    <col min="15368" max="15368" width="3.42578125" style="347" customWidth="1"/>
    <col min="15369" max="15370" width="10.7109375" style="347" customWidth="1"/>
    <col min="15371" max="15371" width="13.28515625" style="347" customWidth="1"/>
    <col min="15372" max="15616" width="9.140625" style="347"/>
    <col min="15617" max="15618" width="1.85546875" style="347" customWidth="1"/>
    <col min="15619" max="15619" width="1.5703125" style="347" customWidth="1"/>
    <col min="15620" max="15620" width="2.28515625" style="347" customWidth="1"/>
    <col min="15621" max="15621" width="2" style="347" customWidth="1"/>
    <col min="15622" max="15622" width="2.42578125" style="347" customWidth="1"/>
    <col min="15623" max="15623" width="35.85546875" style="347" customWidth="1"/>
    <col min="15624" max="15624" width="3.42578125" style="347" customWidth="1"/>
    <col min="15625" max="15626" width="10.7109375" style="347" customWidth="1"/>
    <col min="15627" max="15627" width="13.28515625" style="347" customWidth="1"/>
    <col min="15628" max="15872" width="9.140625" style="347"/>
    <col min="15873" max="15874" width="1.85546875" style="347" customWidth="1"/>
    <col min="15875" max="15875" width="1.5703125" style="347" customWidth="1"/>
    <col min="15876" max="15876" width="2.28515625" style="347" customWidth="1"/>
    <col min="15877" max="15877" width="2" style="347" customWidth="1"/>
    <col min="15878" max="15878" width="2.42578125" style="347" customWidth="1"/>
    <col min="15879" max="15879" width="35.85546875" style="347" customWidth="1"/>
    <col min="15880" max="15880" width="3.42578125" style="347" customWidth="1"/>
    <col min="15881" max="15882" width="10.7109375" style="347" customWidth="1"/>
    <col min="15883" max="15883" width="13.28515625" style="347" customWidth="1"/>
    <col min="15884" max="16128" width="9.140625" style="347"/>
    <col min="16129" max="16130" width="1.85546875" style="347" customWidth="1"/>
    <col min="16131" max="16131" width="1.5703125" style="347" customWidth="1"/>
    <col min="16132" max="16132" width="2.28515625" style="347" customWidth="1"/>
    <col min="16133" max="16133" width="2" style="347" customWidth="1"/>
    <col min="16134" max="16134" width="2.42578125" style="347" customWidth="1"/>
    <col min="16135" max="16135" width="35.85546875" style="347" customWidth="1"/>
    <col min="16136" max="16136" width="3.42578125" style="347" customWidth="1"/>
    <col min="16137" max="16138" width="10.7109375" style="347" customWidth="1"/>
    <col min="16139" max="16139" width="13.28515625" style="347" customWidth="1"/>
    <col min="16140" max="16384" width="9.140625" style="347"/>
  </cols>
  <sheetData>
    <row r="1" spans="1:11">
      <c r="A1" s="348"/>
      <c r="B1" s="348"/>
      <c r="C1" s="348"/>
      <c r="D1" s="348"/>
      <c r="E1" s="348"/>
      <c r="F1" s="348"/>
      <c r="G1" s="348"/>
      <c r="H1" s="349" t="s">
        <v>315</v>
      </c>
      <c r="I1" s="345"/>
      <c r="J1" s="346"/>
      <c r="K1" s="348"/>
    </row>
    <row r="2" spans="1:11">
      <c r="A2" s="348"/>
      <c r="B2" s="348"/>
      <c r="C2" s="348"/>
      <c r="D2" s="348"/>
      <c r="E2" s="348"/>
      <c r="F2" s="348"/>
      <c r="G2" s="348"/>
      <c r="H2" s="349" t="s">
        <v>316</v>
      </c>
      <c r="I2" s="345"/>
      <c r="J2" s="346"/>
      <c r="K2" s="348"/>
    </row>
    <row r="3" spans="1:11" ht="15.75" customHeight="1">
      <c r="A3" s="348"/>
      <c r="B3" s="348"/>
      <c r="C3" s="348"/>
      <c r="D3" s="348"/>
      <c r="E3" s="348"/>
      <c r="F3" s="348"/>
      <c r="G3" s="348"/>
      <c r="H3" s="349" t="s">
        <v>317</v>
      </c>
      <c r="I3" s="345"/>
      <c r="J3" s="350"/>
      <c r="K3" s="348"/>
    </row>
    <row r="4" spans="1:11" ht="3.75" customHeight="1">
      <c r="A4" s="348"/>
      <c r="B4" s="348"/>
      <c r="C4" s="348"/>
      <c r="D4" s="348"/>
      <c r="E4" s="348"/>
      <c r="F4" s="348"/>
      <c r="G4" s="348"/>
      <c r="I4" s="346"/>
      <c r="J4" s="350"/>
      <c r="K4" s="348"/>
    </row>
    <row r="5" spans="1:11">
      <c r="A5" s="762" t="s">
        <v>318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</row>
    <row r="6" spans="1:11" ht="20.25" customHeight="1">
      <c r="A6" s="748" t="s">
        <v>5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</row>
    <row r="7" spans="1:11">
      <c r="A7" s="748" t="s">
        <v>6</v>
      </c>
      <c r="B7" s="748"/>
      <c r="C7" s="748"/>
      <c r="D7" s="748"/>
      <c r="E7" s="748"/>
      <c r="F7" s="748"/>
      <c r="G7" s="748"/>
      <c r="H7" s="748"/>
      <c r="I7" s="748"/>
      <c r="J7" s="748"/>
      <c r="K7" s="748"/>
    </row>
    <row r="8" spans="1:11" ht="7.5" customHeight="1">
      <c r="A8" s="352"/>
      <c r="B8" s="352"/>
      <c r="C8" s="352"/>
      <c r="D8" s="352"/>
      <c r="E8" s="352"/>
      <c r="F8" s="344"/>
      <c r="G8" s="763"/>
      <c r="H8" s="763"/>
      <c r="I8" s="748"/>
      <c r="J8" s="748"/>
      <c r="K8" s="748"/>
    </row>
    <row r="9" spans="1:11" ht="15" customHeight="1">
      <c r="A9" s="764" t="s">
        <v>319</v>
      </c>
      <c r="B9" s="765"/>
      <c r="C9" s="765"/>
      <c r="D9" s="765"/>
      <c r="E9" s="765"/>
      <c r="F9" s="765"/>
      <c r="G9" s="765"/>
      <c r="H9" s="765"/>
      <c r="I9" s="765"/>
      <c r="J9" s="765"/>
      <c r="K9" s="765"/>
    </row>
    <row r="10" spans="1:11" ht="1.5" customHeight="1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</row>
    <row r="11" spans="1:11">
      <c r="A11" s="761" t="s">
        <v>438</v>
      </c>
      <c r="B11" s="748"/>
      <c r="C11" s="748"/>
      <c r="D11" s="748"/>
      <c r="E11" s="748"/>
      <c r="F11" s="748"/>
      <c r="G11" s="748"/>
      <c r="H11" s="748"/>
      <c r="I11" s="748"/>
      <c r="J11" s="748"/>
      <c r="K11" s="748"/>
    </row>
    <row r="12" spans="1:11">
      <c r="A12" s="748" t="s">
        <v>422</v>
      </c>
      <c r="B12" s="748"/>
      <c r="C12" s="748"/>
      <c r="D12" s="748"/>
      <c r="E12" s="748"/>
      <c r="F12" s="748"/>
      <c r="G12" s="748"/>
      <c r="H12" s="748"/>
      <c r="I12" s="748"/>
      <c r="J12" s="748"/>
      <c r="K12" s="748"/>
    </row>
    <row r="13" spans="1:11">
      <c r="A13" s="766" t="s">
        <v>439</v>
      </c>
      <c r="B13" s="748"/>
      <c r="C13" s="748"/>
      <c r="D13" s="748"/>
      <c r="E13" s="748"/>
      <c r="F13" s="748"/>
      <c r="G13" s="748"/>
      <c r="H13" s="748"/>
      <c r="I13" s="748"/>
      <c r="J13" s="748"/>
      <c r="K13" s="748"/>
    </row>
    <row r="14" spans="1:11" ht="1.5" customHeight="1">
      <c r="A14" s="353"/>
      <c r="B14" s="354"/>
      <c r="C14" s="354"/>
      <c r="D14" s="354"/>
      <c r="E14" s="354"/>
      <c r="F14" s="354"/>
      <c r="G14" s="344"/>
      <c r="H14" s="344"/>
      <c r="I14" s="344"/>
      <c r="J14" s="344"/>
      <c r="K14" s="344"/>
    </row>
    <row r="15" spans="1:11">
      <c r="A15" s="761" t="s">
        <v>8</v>
      </c>
      <c r="B15" s="748"/>
      <c r="C15" s="748"/>
      <c r="D15" s="748"/>
      <c r="E15" s="748"/>
      <c r="F15" s="748"/>
      <c r="G15" s="748"/>
      <c r="H15" s="748"/>
      <c r="I15" s="748"/>
      <c r="J15" s="748"/>
      <c r="K15" s="748"/>
    </row>
    <row r="16" spans="1:11" ht="15" customHeight="1">
      <c r="A16" s="748" t="s">
        <v>441</v>
      </c>
      <c r="B16" s="748"/>
      <c r="C16" s="748"/>
      <c r="D16" s="748"/>
      <c r="E16" s="748"/>
      <c r="F16" s="748"/>
      <c r="G16" s="748"/>
      <c r="H16" s="748"/>
      <c r="I16" s="748"/>
      <c r="J16" s="748"/>
      <c r="K16" s="748"/>
    </row>
    <row r="17" spans="1:11">
      <c r="A17" s="355"/>
      <c r="B17" s="344"/>
      <c r="C17" s="344"/>
      <c r="D17" s="344"/>
      <c r="E17" s="344"/>
      <c r="F17" s="344"/>
      <c r="G17" s="344" t="s">
        <v>320</v>
      </c>
      <c r="H17" s="344"/>
      <c r="I17" s="348"/>
      <c r="J17" s="348"/>
      <c r="K17" s="356"/>
    </row>
    <row r="18" spans="1:11" ht="4.5" customHeight="1">
      <c r="A18" s="748"/>
      <c r="B18" s="748"/>
      <c r="C18" s="748"/>
      <c r="D18" s="748"/>
      <c r="E18" s="748"/>
      <c r="F18" s="748"/>
      <c r="G18" s="748"/>
      <c r="H18" s="748"/>
      <c r="I18" s="748"/>
      <c r="J18" s="748"/>
      <c r="K18" s="748"/>
    </row>
    <row r="19" spans="1:11">
      <c r="A19" s="355"/>
      <c r="B19" s="344"/>
      <c r="C19" s="344"/>
      <c r="D19" s="344"/>
      <c r="E19" s="344"/>
      <c r="F19" s="344"/>
      <c r="G19" s="344"/>
      <c r="H19" s="344"/>
      <c r="I19" s="357"/>
      <c r="J19" s="358"/>
      <c r="K19" s="359" t="s">
        <v>12</v>
      </c>
    </row>
    <row r="20" spans="1:11">
      <c r="A20" s="355"/>
      <c r="B20" s="344"/>
      <c r="C20" s="344"/>
      <c r="D20" s="344"/>
      <c r="E20" s="344"/>
      <c r="F20" s="344"/>
      <c r="G20" s="344"/>
      <c r="H20" s="344"/>
      <c r="I20" s="360"/>
      <c r="J20" s="360" t="s">
        <v>321</v>
      </c>
      <c r="K20" s="361"/>
    </row>
    <row r="21" spans="1:11">
      <c r="A21" s="355"/>
      <c r="B21" s="344"/>
      <c r="C21" s="344"/>
      <c r="D21" s="344"/>
      <c r="E21" s="344"/>
      <c r="F21" s="344"/>
      <c r="G21" s="344"/>
      <c r="H21" s="344"/>
      <c r="I21" s="360"/>
      <c r="J21" s="360" t="s">
        <v>14</v>
      </c>
      <c r="K21" s="361"/>
    </row>
    <row r="22" spans="1:11">
      <c r="A22" s="355"/>
      <c r="B22" s="344"/>
      <c r="C22" s="344"/>
      <c r="D22" s="344"/>
      <c r="E22" s="344"/>
      <c r="F22" s="344"/>
      <c r="G22" s="344"/>
      <c r="H22" s="344"/>
      <c r="I22" s="362"/>
      <c r="J22" s="360" t="s">
        <v>16</v>
      </c>
      <c r="K22" s="361" t="s">
        <v>17</v>
      </c>
    </row>
    <row r="23" spans="1:11" ht="8.25" customHeight="1">
      <c r="A23" s="352"/>
      <c r="B23" s="352"/>
      <c r="C23" s="352"/>
      <c r="D23" s="352"/>
      <c r="E23" s="352"/>
      <c r="F23" s="352"/>
      <c r="G23" s="344"/>
      <c r="H23" s="344"/>
      <c r="I23" s="363"/>
      <c r="J23" s="363"/>
      <c r="K23" s="364"/>
    </row>
    <row r="24" spans="1:11">
      <c r="A24" s="352"/>
      <c r="B24" s="352"/>
      <c r="C24" s="352"/>
      <c r="D24" s="352"/>
      <c r="E24" s="352"/>
      <c r="F24" s="352"/>
      <c r="G24" s="365"/>
      <c r="H24" s="344"/>
      <c r="I24" s="363"/>
      <c r="J24" s="363"/>
      <c r="K24" s="362" t="s">
        <v>322</v>
      </c>
    </row>
    <row r="25" spans="1:11" ht="15" customHeight="1">
      <c r="A25" s="774" t="s">
        <v>29</v>
      </c>
      <c r="B25" s="777"/>
      <c r="C25" s="777"/>
      <c r="D25" s="777"/>
      <c r="E25" s="777"/>
      <c r="F25" s="777"/>
      <c r="G25" s="774" t="s">
        <v>30</v>
      </c>
      <c r="H25" s="774" t="s">
        <v>323</v>
      </c>
      <c r="I25" s="778" t="s">
        <v>324</v>
      </c>
      <c r="J25" s="779"/>
      <c r="K25" s="779"/>
    </row>
    <row r="26" spans="1:11">
      <c r="A26" s="777"/>
      <c r="B26" s="777"/>
      <c r="C26" s="777"/>
      <c r="D26" s="777"/>
      <c r="E26" s="777"/>
      <c r="F26" s="777"/>
      <c r="G26" s="774"/>
      <c r="H26" s="774"/>
      <c r="I26" s="780" t="s">
        <v>325</v>
      </c>
      <c r="J26" s="780"/>
      <c r="K26" s="781"/>
    </row>
    <row r="27" spans="1:11" ht="25.5" customHeight="1">
      <c r="A27" s="777"/>
      <c r="B27" s="777"/>
      <c r="C27" s="777"/>
      <c r="D27" s="777"/>
      <c r="E27" s="777"/>
      <c r="F27" s="777"/>
      <c r="G27" s="774"/>
      <c r="H27" s="774"/>
      <c r="I27" s="774" t="s">
        <v>326</v>
      </c>
      <c r="J27" s="774" t="s">
        <v>327</v>
      </c>
      <c r="K27" s="775"/>
    </row>
    <row r="28" spans="1:11" ht="36" customHeight="1">
      <c r="A28" s="777"/>
      <c r="B28" s="777"/>
      <c r="C28" s="777"/>
      <c r="D28" s="777"/>
      <c r="E28" s="777"/>
      <c r="F28" s="777"/>
      <c r="G28" s="774"/>
      <c r="H28" s="774"/>
      <c r="I28" s="774"/>
      <c r="J28" s="366" t="s">
        <v>328</v>
      </c>
      <c r="K28" s="366" t="s">
        <v>329</v>
      </c>
    </row>
    <row r="29" spans="1:11">
      <c r="A29" s="776">
        <v>1</v>
      </c>
      <c r="B29" s="776"/>
      <c r="C29" s="776"/>
      <c r="D29" s="776"/>
      <c r="E29" s="776"/>
      <c r="F29" s="776"/>
      <c r="G29" s="367">
        <v>2</v>
      </c>
      <c r="H29" s="367">
        <v>3</v>
      </c>
      <c r="I29" s="367">
        <v>4</v>
      </c>
      <c r="J29" s="367">
        <v>5</v>
      </c>
      <c r="K29" s="367">
        <v>6</v>
      </c>
    </row>
    <row r="30" spans="1:11">
      <c r="A30" s="368">
        <v>2</v>
      </c>
      <c r="B30" s="368"/>
      <c r="C30" s="369"/>
      <c r="D30" s="369"/>
      <c r="E30" s="369"/>
      <c r="F30" s="369"/>
      <c r="G30" s="370" t="s">
        <v>330</v>
      </c>
      <c r="H30" s="371">
        <v>1</v>
      </c>
      <c r="I30" s="372">
        <f>I31+I37+I39+I42+I47+I59+I66+I75+I81</f>
        <v>1130.81</v>
      </c>
      <c r="J30" s="372">
        <f>J31+J37+J39+J42+J47+J59+J66+J75+J81</f>
        <v>216948.66</v>
      </c>
      <c r="K30" s="372">
        <f>K31+K37+K39+K42+K47+K59+K66+K75+K81</f>
        <v>0</v>
      </c>
    </row>
    <row r="31" spans="1:11">
      <c r="A31" s="368">
        <v>2</v>
      </c>
      <c r="B31" s="368">
        <v>1</v>
      </c>
      <c r="C31" s="368"/>
      <c r="D31" s="368"/>
      <c r="E31" s="368"/>
      <c r="F31" s="368"/>
      <c r="G31" s="373" t="s">
        <v>40</v>
      </c>
      <c r="H31" s="371">
        <v>2</v>
      </c>
      <c r="I31" s="372">
        <f>I32+I36</f>
        <v>0</v>
      </c>
      <c r="J31" s="372">
        <f>J32+J36</f>
        <v>193817.44999999998</v>
      </c>
      <c r="K31" s="372">
        <f>K32+K36</f>
        <v>0</v>
      </c>
    </row>
    <row r="32" spans="1:11">
      <c r="A32" s="369">
        <v>2</v>
      </c>
      <c r="B32" s="369">
        <v>1</v>
      </c>
      <c r="C32" s="369">
        <v>1</v>
      </c>
      <c r="D32" s="369"/>
      <c r="E32" s="369"/>
      <c r="F32" s="369"/>
      <c r="G32" s="374" t="s">
        <v>331</v>
      </c>
      <c r="H32" s="367">
        <v>3</v>
      </c>
      <c r="I32" s="375">
        <f>I33+I35</f>
        <v>0</v>
      </c>
      <c r="J32" s="375">
        <f>J33+J35</f>
        <v>190814.12</v>
      </c>
      <c r="K32" s="375">
        <f>K33+K35</f>
        <v>0</v>
      </c>
    </row>
    <row r="33" spans="1:11">
      <c r="A33" s="369">
        <v>2</v>
      </c>
      <c r="B33" s="369">
        <v>1</v>
      </c>
      <c r="C33" s="369">
        <v>1</v>
      </c>
      <c r="D33" s="369">
        <v>1</v>
      </c>
      <c r="E33" s="369">
        <v>1</v>
      </c>
      <c r="F33" s="369">
        <v>1</v>
      </c>
      <c r="G33" s="374" t="s">
        <v>332</v>
      </c>
      <c r="H33" s="367">
        <v>4</v>
      </c>
      <c r="I33" s="375"/>
      <c r="J33" s="375">
        <v>190814.12</v>
      </c>
      <c r="K33" s="375"/>
    </row>
    <row r="34" spans="1:11">
      <c r="A34" s="369"/>
      <c r="B34" s="369"/>
      <c r="C34" s="369"/>
      <c r="D34" s="369"/>
      <c r="E34" s="369"/>
      <c r="F34" s="369"/>
      <c r="G34" s="374" t="s">
        <v>333</v>
      </c>
      <c r="H34" s="367">
        <v>5</v>
      </c>
      <c r="I34" s="375"/>
      <c r="J34" s="375">
        <v>34290.47</v>
      </c>
      <c r="K34" s="375"/>
    </row>
    <row r="35" spans="1:11" hidden="1" collapsed="1">
      <c r="A35" s="369">
        <v>2</v>
      </c>
      <c r="B35" s="369">
        <v>1</v>
      </c>
      <c r="C35" s="369">
        <v>1</v>
      </c>
      <c r="D35" s="369">
        <v>1</v>
      </c>
      <c r="E35" s="369">
        <v>2</v>
      </c>
      <c r="F35" s="369">
        <v>1</v>
      </c>
      <c r="G35" s="374" t="s">
        <v>43</v>
      </c>
      <c r="H35" s="367">
        <v>6</v>
      </c>
      <c r="I35" s="375"/>
      <c r="J35" s="375"/>
      <c r="K35" s="375"/>
    </row>
    <row r="36" spans="1:11">
      <c r="A36" s="369">
        <v>2</v>
      </c>
      <c r="B36" s="369">
        <v>1</v>
      </c>
      <c r="C36" s="369">
        <v>2</v>
      </c>
      <c r="D36" s="369"/>
      <c r="E36" s="369"/>
      <c r="F36" s="369"/>
      <c r="G36" s="374" t="s">
        <v>44</v>
      </c>
      <c r="H36" s="367">
        <v>7</v>
      </c>
      <c r="I36" s="375"/>
      <c r="J36" s="375">
        <v>3003.33</v>
      </c>
      <c r="K36" s="375"/>
    </row>
    <row r="37" spans="1:11">
      <c r="A37" s="368">
        <v>2</v>
      </c>
      <c r="B37" s="368">
        <v>2</v>
      </c>
      <c r="C37" s="368"/>
      <c r="D37" s="368"/>
      <c r="E37" s="368"/>
      <c r="F37" s="368"/>
      <c r="G37" s="373" t="s">
        <v>334</v>
      </c>
      <c r="H37" s="371">
        <v>8</v>
      </c>
      <c r="I37" s="376">
        <f>I38</f>
        <v>596.26</v>
      </c>
      <c r="J37" s="376">
        <f>J38</f>
        <v>16437.23</v>
      </c>
      <c r="K37" s="376">
        <f>K38</f>
        <v>0</v>
      </c>
    </row>
    <row r="38" spans="1:11">
      <c r="A38" s="369">
        <v>2</v>
      </c>
      <c r="B38" s="369">
        <v>2</v>
      </c>
      <c r="C38" s="369">
        <v>1</v>
      </c>
      <c r="D38" s="369"/>
      <c r="E38" s="369"/>
      <c r="F38" s="369"/>
      <c r="G38" s="374" t="s">
        <v>334</v>
      </c>
      <c r="H38" s="367">
        <v>9</v>
      </c>
      <c r="I38" s="375">
        <v>596.26</v>
      </c>
      <c r="J38" s="375">
        <v>16437.23</v>
      </c>
      <c r="K38" s="375"/>
    </row>
    <row r="39" spans="1:11" hidden="1" collapsed="1">
      <c r="A39" s="368">
        <v>2</v>
      </c>
      <c r="B39" s="368">
        <v>3</v>
      </c>
      <c r="C39" s="368"/>
      <c r="D39" s="368"/>
      <c r="E39" s="368"/>
      <c r="F39" s="368"/>
      <c r="G39" s="373" t="s">
        <v>61</v>
      </c>
      <c r="H39" s="371">
        <v>10</v>
      </c>
      <c r="I39" s="372">
        <f>I40+I41</f>
        <v>0</v>
      </c>
      <c r="J39" s="372">
        <f>J40+J41</f>
        <v>0</v>
      </c>
      <c r="K39" s="372">
        <f>K40+K41</f>
        <v>0</v>
      </c>
    </row>
    <row r="40" spans="1:11" hidden="1" collapsed="1">
      <c r="A40" s="369">
        <v>2</v>
      </c>
      <c r="B40" s="369">
        <v>3</v>
      </c>
      <c r="C40" s="369">
        <v>1</v>
      </c>
      <c r="D40" s="369"/>
      <c r="E40" s="369"/>
      <c r="F40" s="369"/>
      <c r="G40" s="374" t="s">
        <v>62</v>
      </c>
      <c r="H40" s="367">
        <v>11</v>
      </c>
      <c r="I40" s="375"/>
      <c r="J40" s="375"/>
      <c r="K40" s="375"/>
    </row>
    <row r="41" spans="1:11" hidden="1" collapsed="1">
      <c r="A41" s="369">
        <v>2</v>
      </c>
      <c r="B41" s="369">
        <v>3</v>
      </c>
      <c r="C41" s="369">
        <v>2</v>
      </c>
      <c r="D41" s="369"/>
      <c r="E41" s="369"/>
      <c r="F41" s="369"/>
      <c r="G41" s="374" t="s">
        <v>71</v>
      </c>
      <c r="H41" s="367">
        <v>12</v>
      </c>
      <c r="I41" s="375"/>
      <c r="J41" s="375"/>
      <c r="K41" s="375"/>
    </row>
    <row r="42" spans="1:11" hidden="1" collapsed="1">
      <c r="A42" s="368">
        <v>2</v>
      </c>
      <c r="B42" s="368">
        <v>4</v>
      </c>
      <c r="C42" s="368"/>
      <c r="D42" s="368"/>
      <c r="E42" s="368"/>
      <c r="F42" s="368"/>
      <c r="G42" s="373" t="s">
        <v>72</v>
      </c>
      <c r="H42" s="371">
        <v>13</v>
      </c>
      <c r="I42" s="372">
        <f>I43</f>
        <v>0</v>
      </c>
      <c r="J42" s="372">
        <f>J43</f>
        <v>0</v>
      </c>
      <c r="K42" s="372">
        <f>K43</f>
        <v>0</v>
      </c>
    </row>
    <row r="43" spans="1:11" hidden="1" collapsed="1">
      <c r="A43" s="369">
        <v>2</v>
      </c>
      <c r="B43" s="369">
        <v>4</v>
      </c>
      <c r="C43" s="369">
        <v>1</v>
      </c>
      <c r="D43" s="369"/>
      <c r="E43" s="369"/>
      <c r="F43" s="369"/>
      <c r="G43" s="374" t="s">
        <v>335</v>
      </c>
      <c r="H43" s="367">
        <v>14</v>
      </c>
      <c r="I43" s="375">
        <f>I44+I45+I46</f>
        <v>0</v>
      </c>
      <c r="J43" s="375">
        <f>J44+J45+J46</f>
        <v>0</v>
      </c>
      <c r="K43" s="375">
        <f>K44+K45+K46</f>
        <v>0</v>
      </c>
    </row>
    <row r="44" spans="1:11" hidden="1" collapsed="1">
      <c r="A44" s="369">
        <v>2</v>
      </c>
      <c r="B44" s="369">
        <v>4</v>
      </c>
      <c r="C44" s="369">
        <v>1</v>
      </c>
      <c r="D44" s="369">
        <v>1</v>
      </c>
      <c r="E44" s="369">
        <v>1</v>
      </c>
      <c r="F44" s="369">
        <v>1</v>
      </c>
      <c r="G44" s="374" t="s">
        <v>74</v>
      </c>
      <c r="H44" s="367">
        <v>15</v>
      </c>
      <c r="I44" s="375"/>
      <c r="J44" s="375"/>
      <c r="K44" s="375"/>
    </row>
    <row r="45" spans="1:11" hidden="1" collapsed="1">
      <c r="A45" s="369">
        <v>2</v>
      </c>
      <c r="B45" s="369">
        <v>4</v>
      </c>
      <c r="C45" s="369">
        <v>1</v>
      </c>
      <c r="D45" s="369">
        <v>1</v>
      </c>
      <c r="E45" s="369">
        <v>1</v>
      </c>
      <c r="F45" s="369">
        <v>2</v>
      </c>
      <c r="G45" s="374" t="s">
        <v>75</v>
      </c>
      <c r="H45" s="367">
        <v>16</v>
      </c>
      <c r="I45" s="375"/>
      <c r="J45" s="375"/>
      <c r="K45" s="375"/>
    </row>
    <row r="46" spans="1:11" hidden="1" collapsed="1">
      <c r="A46" s="369">
        <v>2</v>
      </c>
      <c r="B46" s="369">
        <v>4</v>
      </c>
      <c r="C46" s="369">
        <v>1</v>
      </c>
      <c r="D46" s="369">
        <v>1</v>
      </c>
      <c r="E46" s="369">
        <v>1</v>
      </c>
      <c r="F46" s="369">
        <v>3</v>
      </c>
      <c r="G46" s="374" t="s">
        <v>76</v>
      </c>
      <c r="H46" s="367">
        <v>17</v>
      </c>
      <c r="I46" s="375"/>
      <c r="J46" s="375"/>
      <c r="K46" s="375"/>
    </row>
    <row r="47" spans="1:11" hidden="1" collapsed="1">
      <c r="A47" s="368">
        <v>2</v>
      </c>
      <c r="B47" s="368">
        <v>5</v>
      </c>
      <c r="C47" s="368"/>
      <c r="D47" s="368"/>
      <c r="E47" s="368"/>
      <c r="F47" s="368"/>
      <c r="G47" s="373" t="s">
        <v>77</v>
      </c>
      <c r="H47" s="371">
        <v>18</v>
      </c>
      <c r="I47" s="372">
        <f>I48+I51+I54</f>
        <v>0</v>
      </c>
      <c r="J47" s="372">
        <f>J48+J51+J54</f>
        <v>0</v>
      </c>
      <c r="K47" s="372">
        <f>K48+K51+K54</f>
        <v>0</v>
      </c>
    </row>
    <row r="48" spans="1:11" hidden="1" collapsed="1">
      <c r="A48" s="369">
        <v>2</v>
      </c>
      <c r="B48" s="369">
        <v>5</v>
      </c>
      <c r="C48" s="369">
        <v>1</v>
      </c>
      <c r="D48" s="369"/>
      <c r="E48" s="369"/>
      <c r="F48" s="369"/>
      <c r="G48" s="374" t="s">
        <v>78</v>
      </c>
      <c r="H48" s="367">
        <v>19</v>
      </c>
      <c r="I48" s="375">
        <f>I49+I50</f>
        <v>0</v>
      </c>
      <c r="J48" s="375">
        <f>J49+J50</f>
        <v>0</v>
      </c>
      <c r="K48" s="375">
        <f>K49+K50</f>
        <v>0</v>
      </c>
    </row>
    <row r="49" spans="1:11" ht="24" hidden="1" customHeight="1" collapsed="1">
      <c r="A49" s="369">
        <v>2</v>
      </c>
      <c r="B49" s="369">
        <v>5</v>
      </c>
      <c r="C49" s="369">
        <v>1</v>
      </c>
      <c r="D49" s="369">
        <v>1</v>
      </c>
      <c r="E49" s="369">
        <v>1</v>
      </c>
      <c r="F49" s="369">
        <v>1</v>
      </c>
      <c r="G49" s="374" t="s">
        <v>79</v>
      </c>
      <c r="H49" s="367">
        <v>20</v>
      </c>
      <c r="I49" s="375"/>
      <c r="J49" s="375"/>
      <c r="K49" s="375"/>
    </row>
    <row r="50" spans="1:11" hidden="1" collapsed="1">
      <c r="A50" s="369">
        <v>2</v>
      </c>
      <c r="B50" s="369">
        <v>5</v>
      </c>
      <c r="C50" s="369">
        <v>1</v>
      </c>
      <c r="D50" s="369">
        <v>1</v>
      </c>
      <c r="E50" s="369">
        <v>1</v>
      </c>
      <c r="F50" s="369">
        <v>2</v>
      </c>
      <c r="G50" s="374" t="s">
        <v>80</v>
      </c>
      <c r="H50" s="367">
        <v>21</v>
      </c>
      <c r="I50" s="375"/>
      <c r="J50" s="375"/>
      <c r="K50" s="375"/>
    </row>
    <row r="51" spans="1:11" hidden="1" collapsed="1">
      <c r="A51" s="369">
        <v>2</v>
      </c>
      <c r="B51" s="369">
        <v>5</v>
      </c>
      <c r="C51" s="369">
        <v>2</v>
      </c>
      <c r="D51" s="369"/>
      <c r="E51" s="369"/>
      <c r="F51" s="369"/>
      <c r="G51" s="374" t="s">
        <v>81</v>
      </c>
      <c r="H51" s="367">
        <v>22</v>
      </c>
      <c r="I51" s="375">
        <f>I52+I53</f>
        <v>0</v>
      </c>
      <c r="J51" s="375">
        <f>J52+J53</f>
        <v>0</v>
      </c>
      <c r="K51" s="375">
        <f>K52+K53</f>
        <v>0</v>
      </c>
    </row>
    <row r="52" spans="1:11" ht="24" hidden="1" customHeight="1" collapsed="1">
      <c r="A52" s="369">
        <v>2</v>
      </c>
      <c r="B52" s="369">
        <v>5</v>
      </c>
      <c r="C52" s="369">
        <v>2</v>
      </c>
      <c r="D52" s="369">
        <v>1</v>
      </c>
      <c r="E52" s="369">
        <v>1</v>
      </c>
      <c r="F52" s="369">
        <v>1</v>
      </c>
      <c r="G52" s="374" t="s">
        <v>82</v>
      </c>
      <c r="H52" s="367">
        <v>23</v>
      </c>
      <c r="I52" s="375"/>
      <c r="J52" s="375"/>
      <c r="K52" s="375"/>
    </row>
    <row r="53" spans="1:11" ht="24" hidden="1" customHeight="1" collapsed="1">
      <c r="A53" s="369">
        <v>2</v>
      </c>
      <c r="B53" s="369">
        <v>5</v>
      </c>
      <c r="C53" s="369">
        <v>2</v>
      </c>
      <c r="D53" s="369">
        <v>1</v>
      </c>
      <c r="E53" s="369">
        <v>1</v>
      </c>
      <c r="F53" s="369">
        <v>2</v>
      </c>
      <c r="G53" s="374" t="s">
        <v>336</v>
      </c>
      <c r="H53" s="367">
        <v>24</v>
      </c>
      <c r="I53" s="375"/>
      <c r="J53" s="375"/>
      <c r="K53" s="375"/>
    </row>
    <row r="54" spans="1:11" hidden="1" collapsed="1">
      <c r="A54" s="369">
        <v>2</v>
      </c>
      <c r="B54" s="369">
        <v>5</v>
      </c>
      <c r="C54" s="369">
        <v>3</v>
      </c>
      <c r="D54" s="369"/>
      <c r="E54" s="369"/>
      <c r="F54" s="369"/>
      <c r="G54" s="374" t="s">
        <v>84</v>
      </c>
      <c r="H54" s="367">
        <v>25</v>
      </c>
      <c r="I54" s="375">
        <f>I55+I56+I57+I58</f>
        <v>0</v>
      </c>
      <c r="J54" s="375">
        <f>J55+J56+J57+J58</f>
        <v>0</v>
      </c>
      <c r="K54" s="375">
        <f>K55+K56+K57+K58</f>
        <v>0</v>
      </c>
    </row>
    <row r="55" spans="1:11" ht="24" hidden="1" customHeight="1" collapsed="1">
      <c r="A55" s="369">
        <v>2</v>
      </c>
      <c r="B55" s="369">
        <v>5</v>
      </c>
      <c r="C55" s="369">
        <v>3</v>
      </c>
      <c r="D55" s="369">
        <v>1</v>
      </c>
      <c r="E55" s="369">
        <v>1</v>
      </c>
      <c r="F55" s="369">
        <v>1</v>
      </c>
      <c r="G55" s="374" t="s">
        <v>85</v>
      </c>
      <c r="H55" s="367">
        <v>26</v>
      </c>
      <c r="I55" s="375"/>
      <c r="J55" s="375"/>
      <c r="K55" s="375"/>
    </row>
    <row r="56" spans="1:11" hidden="1" collapsed="1">
      <c r="A56" s="369">
        <v>2</v>
      </c>
      <c r="B56" s="369">
        <v>5</v>
      </c>
      <c r="C56" s="369">
        <v>3</v>
      </c>
      <c r="D56" s="369">
        <v>1</v>
      </c>
      <c r="E56" s="369">
        <v>1</v>
      </c>
      <c r="F56" s="369">
        <v>2</v>
      </c>
      <c r="G56" s="374" t="s">
        <v>86</v>
      </c>
      <c r="H56" s="367">
        <v>27</v>
      </c>
      <c r="I56" s="375"/>
      <c r="J56" s="375"/>
      <c r="K56" s="375"/>
    </row>
    <row r="57" spans="1:11" ht="24" hidden="1" customHeight="1" collapsed="1">
      <c r="A57" s="369">
        <v>2</v>
      </c>
      <c r="B57" s="369">
        <v>5</v>
      </c>
      <c r="C57" s="369">
        <v>3</v>
      </c>
      <c r="D57" s="369">
        <v>2</v>
      </c>
      <c r="E57" s="369">
        <v>1</v>
      </c>
      <c r="F57" s="369">
        <v>1</v>
      </c>
      <c r="G57" s="377" t="s">
        <v>87</v>
      </c>
      <c r="H57" s="367">
        <v>28</v>
      </c>
      <c r="I57" s="375"/>
      <c r="J57" s="375"/>
      <c r="K57" s="375"/>
    </row>
    <row r="58" spans="1:11" hidden="1" collapsed="1">
      <c r="A58" s="369">
        <v>2</v>
      </c>
      <c r="B58" s="369">
        <v>5</v>
      </c>
      <c r="C58" s="369">
        <v>3</v>
      </c>
      <c r="D58" s="369">
        <v>2</v>
      </c>
      <c r="E58" s="369">
        <v>1</v>
      </c>
      <c r="F58" s="369">
        <v>2</v>
      </c>
      <c r="G58" s="377" t="s">
        <v>88</v>
      </c>
      <c r="H58" s="367">
        <v>29</v>
      </c>
      <c r="I58" s="375"/>
      <c r="J58" s="375"/>
      <c r="K58" s="375"/>
    </row>
    <row r="59" spans="1:11" hidden="1" collapsed="1">
      <c r="A59" s="368">
        <v>2</v>
      </c>
      <c r="B59" s="368">
        <v>6</v>
      </c>
      <c r="C59" s="368"/>
      <c r="D59" s="368"/>
      <c r="E59" s="368"/>
      <c r="F59" s="368"/>
      <c r="G59" s="373" t="s">
        <v>89</v>
      </c>
      <c r="H59" s="371">
        <v>30</v>
      </c>
      <c r="I59" s="372">
        <f>I60+I61+I62+I63+I64+I65</f>
        <v>0</v>
      </c>
      <c r="J59" s="372">
        <f>J60+J61+J62+J63+J64+J65</f>
        <v>0</v>
      </c>
      <c r="K59" s="372">
        <f>K60+K61+K62+K63+K64+K65</f>
        <v>0</v>
      </c>
    </row>
    <row r="60" spans="1:11" hidden="1" collapsed="1">
      <c r="A60" s="369">
        <v>2</v>
      </c>
      <c r="B60" s="369">
        <v>6</v>
      </c>
      <c r="C60" s="369">
        <v>1</v>
      </c>
      <c r="D60" s="369"/>
      <c r="E60" s="369"/>
      <c r="F60" s="369"/>
      <c r="G60" s="374" t="s">
        <v>337</v>
      </c>
      <c r="H60" s="367">
        <v>31</v>
      </c>
      <c r="I60" s="375"/>
      <c r="J60" s="375"/>
      <c r="K60" s="375"/>
    </row>
    <row r="61" spans="1:11" hidden="1" collapsed="1">
      <c r="A61" s="369">
        <v>2</v>
      </c>
      <c r="B61" s="369">
        <v>6</v>
      </c>
      <c r="C61" s="369">
        <v>2</v>
      </c>
      <c r="D61" s="369"/>
      <c r="E61" s="369"/>
      <c r="F61" s="369"/>
      <c r="G61" s="374" t="s">
        <v>338</v>
      </c>
      <c r="H61" s="367">
        <v>32</v>
      </c>
      <c r="I61" s="375"/>
      <c r="J61" s="375"/>
      <c r="K61" s="375"/>
    </row>
    <row r="62" spans="1:11" hidden="1" collapsed="1">
      <c r="A62" s="369">
        <v>2</v>
      </c>
      <c r="B62" s="369">
        <v>6</v>
      </c>
      <c r="C62" s="369">
        <v>3</v>
      </c>
      <c r="D62" s="369"/>
      <c r="E62" s="369"/>
      <c r="F62" s="369"/>
      <c r="G62" s="374" t="s">
        <v>339</v>
      </c>
      <c r="H62" s="367">
        <v>33</v>
      </c>
      <c r="I62" s="375"/>
      <c r="J62" s="375"/>
      <c r="K62" s="375"/>
    </row>
    <row r="63" spans="1:11" ht="24" hidden="1" customHeight="1" collapsed="1">
      <c r="A63" s="369">
        <v>2</v>
      </c>
      <c r="B63" s="369">
        <v>6</v>
      </c>
      <c r="C63" s="369">
        <v>4</v>
      </c>
      <c r="D63" s="369"/>
      <c r="E63" s="369"/>
      <c r="F63" s="369"/>
      <c r="G63" s="374" t="s">
        <v>95</v>
      </c>
      <c r="H63" s="367">
        <v>34</v>
      </c>
      <c r="I63" s="375"/>
      <c r="J63" s="375"/>
      <c r="K63" s="375"/>
    </row>
    <row r="64" spans="1:11" ht="24" hidden="1" customHeight="1" collapsed="1">
      <c r="A64" s="369">
        <v>2</v>
      </c>
      <c r="B64" s="369">
        <v>6</v>
      </c>
      <c r="C64" s="369">
        <v>5</v>
      </c>
      <c r="D64" s="369"/>
      <c r="E64" s="369"/>
      <c r="F64" s="369"/>
      <c r="G64" s="374" t="s">
        <v>97</v>
      </c>
      <c r="H64" s="367">
        <v>35</v>
      </c>
      <c r="I64" s="375"/>
      <c r="J64" s="375"/>
      <c r="K64" s="375"/>
    </row>
    <row r="65" spans="1:11" hidden="1" collapsed="1">
      <c r="A65" s="369">
        <v>2</v>
      </c>
      <c r="B65" s="369">
        <v>6</v>
      </c>
      <c r="C65" s="369">
        <v>6</v>
      </c>
      <c r="D65" s="369"/>
      <c r="E65" s="369"/>
      <c r="F65" s="369"/>
      <c r="G65" s="374" t="s">
        <v>98</v>
      </c>
      <c r="H65" s="367">
        <v>36</v>
      </c>
      <c r="I65" s="375"/>
      <c r="J65" s="375"/>
      <c r="K65" s="375"/>
    </row>
    <row r="66" spans="1:11">
      <c r="A66" s="368">
        <v>2</v>
      </c>
      <c r="B66" s="368">
        <v>7</v>
      </c>
      <c r="C66" s="369"/>
      <c r="D66" s="369"/>
      <c r="E66" s="369"/>
      <c r="F66" s="369"/>
      <c r="G66" s="373" t="s">
        <v>99</v>
      </c>
      <c r="H66" s="371">
        <v>37</v>
      </c>
      <c r="I66" s="372">
        <f>I67+I70+I74</f>
        <v>534.54999999999995</v>
      </c>
      <c r="J66" s="372">
        <f>J67+J70+J74</f>
        <v>6693.98</v>
      </c>
      <c r="K66" s="372">
        <f>K67+K70+K74</f>
        <v>0</v>
      </c>
    </row>
    <row r="67" spans="1:11" hidden="1" collapsed="1">
      <c r="A67" s="369">
        <v>2</v>
      </c>
      <c r="B67" s="369">
        <v>7</v>
      </c>
      <c r="C67" s="369">
        <v>1</v>
      </c>
      <c r="D67" s="369"/>
      <c r="E67" s="369"/>
      <c r="F67" s="369"/>
      <c r="G67" s="378" t="s">
        <v>340</v>
      </c>
      <c r="H67" s="367">
        <v>38</v>
      </c>
      <c r="I67" s="375">
        <f>I68+I69</f>
        <v>0</v>
      </c>
      <c r="J67" s="375">
        <f>J68+J69</f>
        <v>0</v>
      </c>
      <c r="K67" s="375">
        <f>K68+K69</f>
        <v>0</v>
      </c>
    </row>
    <row r="68" spans="1:11" hidden="1" collapsed="1">
      <c r="A68" s="369">
        <v>2</v>
      </c>
      <c r="B68" s="369">
        <v>7</v>
      </c>
      <c r="C68" s="369">
        <v>1</v>
      </c>
      <c r="D68" s="369">
        <v>1</v>
      </c>
      <c r="E68" s="369">
        <v>1</v>
      </c>
      <c r="F68" s="369">
        <v>1</v>
      </c>
      <c r="G68" s="378" t="s">
        <v>101</v>
      </c>
      <c r="H68" s="367">
        <v>39</v>
      </c>
      <c r="I68" s="375"/>
      <c r="J68" s="375"/>
      <c r="K68" s="375"/>
    </row>
    <row r="69" spans="1:11" hidden="1" collapsed="1">
      <c r="A69" s="369">
        <v>2</v>
      </c>
      <c r="B69" s="369">
        <v>7</v>
      </c>
      <c r="C69" s="369">
        <v>1</v>
      </c>
      <c r="D69" s="369">
        <v>1</v>
      </c>
      <c r="E69" s="369">
        <v>1</v>
      </c>
      <c r="F69" s="369">
        <v>2</v>
      </c>
      <c r="G69" s="378" t="s">
        <v>102</v>
      </c>
      <c r="H69" s="367">
        <v>40</v>
      </c>
      <c r="I69" s="375"/>
      <c r="J69" s="375"/>
      <c r="K69" s="375"/>
    </row>
    <row r="70" spans="1:11" ht="24" hidden="1" customHeight="1" collapsed="1">
      <c r="A70" s="369">
        <v>2</v>
      </c>
      <c r="B70" s="369">
        <v>7</v>
      </c>
      <c r="C70" s="369">
        <v>2</v>
      </c>
      <c r="D70" s="369"/>
      <c r="E70" s="369"/>
      <c r="F70" s="369"/>
      <c r="G70" s="374" t="s">
        <v>341</v>
      </c>
      <c r="H70" s="367">
        <v>41</v>
      </c>
      <c r="I70" s="375">
        <f>I71+I72+I73</f>
        <v>0</v>
      </c>
      <c r="J70" s="375">
        <f>J71+J72+J73</f>
        <v>0</v>
      </c>
      <c r="K70" s="375">
        <f>K71+K72+K73</f>
        <v>0</v>
      </c>
    </row>
    <row r="71" spans="1:11" hidden="1" collapsed="1">
      <c r="A71" s="369">
        <v>2</v>
      </c>
      <c r="B71" s="369">
        <v>7</v>
      </c>
      <c r="C71" s="369">
        <v>2</v>
      </c>
      <c r="D71" s="369">
        <v>1</v>
      </c>
      <c r="E71" s="369">
        <v>1</v>
      </c>
      <c r="F71" s="369">
        <v>1</v>
      </c>
      <c r="G71" s="374" t="s">
        <v>342</v>
      </c>
      <c r="H71" s="367">
        <v>42</v>
      </c>
      <c r="I71" s="375"/>
      <c r="J71" s="375"/>
      <c r="K71" s="375"/>
    </row>
    <row r="72" spans="1:11" hidden="1" collapsed="1">
      <c r="A72" s="369">
        <v>2</v>
      </c>
      <c r="B72" s="369">
        <v>7</v>
      </c>
      <c r="C72" s="369">
        <v>2</v>
      </c>
      <c r="D72" s="369">
        <v>1</v>
      </c>
      <c r="E72" s="369">
        <v>1</v>
      </c>
      <c r="F72" s="369">
        <v>2</v>
      </c>
      <c r="G72" s="374" t="s">
        <v>343</v>
      </c>
      <c r="H72" s="367">
        <v>43</v>
      </c>
      <c r="I72" s="375"/>
      <c r="J72" s="375"/>
      <c r="K72" s="375"/>
    </row>
    <row r="73" spans="1:11" hidden="1" collapsed="1">
      <c r="A73" s="369">
        <v>2</v>
      </c>
      <c r="B73" s="369">
        <v>7</v>
      </c>
      <c r="C73" s="369">
        <v>2</v>
      </c>
      <c r="D73" s="369">
        <v>2</v>
      </c>
      <c r="E73" s="369">
        <v>1</v>
      </c>
      <c r="F73" s="369">
        <v>1</v>
      </c>
      <c r="G73" s="374" t="s">
        <v>107</v>
      </c>
      <c r="H73" s="367">
        <v>44</v>
      </c>
      <c r="I73" s="375"/>
      <c r="J73" s="375"/>
      <c r="K73" s="375"/>
    </row>
    <row r="74" spans="1:11">
      <c r="A74" s="369">
        <v>2</v>
      </c>
      <c r="B74" s="369">
        <v>7</v>
      </c>
      <c r="C74" s="369">
        <v>3</v>
      </c>
      <c r="D74" s="369"/>
      <c r="E74" s="369"/>
      <c r="F74" s="369"/>
      <c r="G74" s="374" t="s">
        <v>108</v>
      </c>
      <c r="H74" s="367">
        <v>45</v>
      </c>
      <c r="I74" s="375">
        <v>534.54999999999995</v>
      </c>
      <c r="J74" s="375">
        <v>6693.98</v>
      </c>
      <c r="K74" s="375"/>
    </row>
    <row r="75" spans="1:11" hidden="1" collapsed="1">
      <c r="A75" s="368">
        <v>2</v>
      </c>
      <c r="B75" s="368">
        <v>8</v>
      </c>
      <c r="C75" s="368"/>
      <c r="D75" s="368"/>
      <c r="E75" s="368"/>
      <c r="F75" s="368"/>
      <c r="G75" s="373" t="s">
        <v>344</v>
      </c>
      <c r="H75" s="371">
        <v>46</v>
      </c>
      <c r="I75" s="372">
        <f>I76+I80</f>
        <v>0</v>
      </c>
      <c r="J75" s="372">
        <f>J76+J80</f>
        <v>0</v>
      </c>
      <c r="K75" s="372">
        <f>K76+K80</f>
        <v>0</v>
      </c>
    </row>
    <row r="76" spans="1:11" hidden="1" collapsed="1">
      <c r="A76" s="369">
        <v>2</v>
      </c>
      <c r="B76" s="369">
        <v>8</v>
      </c>
      <c r="C76" s="369">
        <v>1</v>
      </c>
      <c r="D76" s="369">
        <v>1</v>
      </c>
      <c r="E76" s="369"/>
      <c r="F76" s="369"/>
      <c r="G76" s="374" t="s">
        <v>112</v>
      </c>
      <c r="H76" s="367">
        <v>47</v>
      </c>
      <c r="I76" s="375">
        <f>I77+I78+I79</f>
        <v>0</v>
      </c>
      <c r="J76" s="375">
        <f>J77+J78+J79</f>
        <v>0</v>
      </c>
      <c r="K76" s="375">
        <f>K77+K78+K79</f>
        <v>0</v>
      </c>
    </row>
    <row r="77" spans="1:11" hidden="1" collapsed="1">
      <c r="A77" s="369">
        <v>2</v>
      </c>
      <c r="B77" s="369">
        <v>8</v>
      </c>
      <c r="C77" s="369">
        <v>1</v>
      </c>
      <c r="D77" s="369">
        <v>1</v>
      </c>
      <c r="E77" s="369">
        <v>1</v>
      </c>
      <c r="F77" s="369">
        <v>1</v>
      </c>
      <c r="G77" s="374" t="s">
        <v>345</v>
      </c>
      <c r="H77" s="367">
        <v>48</v>
      </c>
      <c r="I77" s="375"/>
      <c r="J77" s="375"/>
      <c r="K77" s="375"/>
    </row>
    <row r="78" spans="1:11" hidden="1" collapsed="1">
      <c r="A78" s="369">
        <v>2</v>
      </c>
      <c r="B78" s="369">
        <v>8</v>
      </c>
      <c r="C78" s="369">
        <v>1</v>
      </c>
      <c r="D78" s="369">
        <v>1</v>
      </c>
      <c r="E78" s="369">
        <v>1</v>
      </c>
      <c r="F78" s="369">
        <v>2</v>
      </c>
      <c r="G78" s="374" t="s">
        <v>346</v>
      </c>
      <c r="H78" s="367">
        <v>49</v>
      </c>
      <c r="I78" s="375"/>
      <c r="J78" s="375"/>
      <c r="K78" s="375"/>
    </row>
    <row r="79" spans="1:11" hidden="1" collapsed="1">
      <c r="A79" s="369">
        <v>2</v>
      </c>
      <c r="B79" s="369">
        <v>8</v>
      </c>
      <c r="C79" s="369">
        <v>1</v>
      </c>
      <c r="D79" s="369">
        <v>1</v>
      </c>
      <c r="E79" s="369">
        <v>1</v>
      </c>
      <c r="F79" s="369">
        <v>3</v>
      </c>
      <c r="G79" s="377" t="s">
        <v>115</v>
      </c>
      <c r="H79" s="367">
        <v>50</v>
      </c>
      <c r="I79" s="375"/>
      <c r="J79" s="375"/>
      <c r="K79" s="375"/>
    </row>
    <row r="80" spans="1:11" hidden="1" collapsed="1">
      <c r="A80" s="369">
        <v>2</v>
      </c>
      <c r="B80" s="369">
        <v>8</v>
      </c>
      <c r="C80" s="369">
        <v>1</v>
      </c>
      <c r="D80" s="369">
        <v>2</v>
      </c>
      <c r="E80" s="369"/>
      <c r="F80" s="369"/>
      <c r="G80" s="374" t="s">
        <v>116</v>
      </c>
      <c r="H80" s="367">
        <v>51</v>
      </c>
      <c r="I80" s="375"/>
      <c r="J80" s="375"/>
      <c r="K80" s="375"/>
    </row>
    <row r="81" spans="1:11" ht="36" hidden="1" customHeight="1" collapsed="1">
      <c r="A81" s="379">
        <v>2</v>
      </c>
      <c r="B81" s="379">
        <v>9</v>
      </c>
      <c r="C81" s="379"/>
      <c r="D81" s="379"/>
      <c r="E81" s="379"/>
      <c r="F81" s="379"/>
      <c r="G81" s="373" t="s">
        <v>347</v>
      </c>
      <c r="H81" s="371">
        <v>52</v>
      </c>
      <c r="I81" s="372"/>
      <c r="J81" s="372"/>
      <c r="K81" s="372"/>
    </row>
    <row r="82" spans="1:11" ht="48" hidden="1" customHeight="1" collapsed="1">
      <c r="A82" s="368">
        <v>3</v>
      </c>
      <c r="B82" s="368"/>
      <c r="C82" s="368"/>
      <c r="D82" s="368"/>
      <c r="E82" s="368"/>
      <c r="F82" s="368"/>
      <c r="G82" s="373" t="s">
        <v>348</v>
      </c>
      <c r="H82" s="371">
        <v>53</v>
      </c>
      <c r="I82" s="372">
        <f>I83+I89+I90</f>
        <v>0</v>
      </c>
      <c r="J82" s="372">
        <f>J83+J89+J90</f>
        <v>0</v>
      </c>
      <c r="K82" s="372">
        <f>K83+K89+K90</f>
        <v>0</v>
      </c>
    </row>
    <row r="83" spans="1:11" ht="24" hidden="1" customHeight="1" collapsed="1">
      <c r="A83" s="368">
        <v>3</v>
      </c>
      <c r="B83" s="368">
        <v>1</v>
      </c>
      <c r="C83" s="368"/>
      <c r="D83" s="368"/>
      <c r="E83" s="368"/>
      <c r="F83" s="368"/>
      <c r="G83" s="373" t="s">
        <v>130</v>
      </c>
      <c r="H83" s="371">
        <v>54</v>
      </c>
      <c r="I83" s="372">
        <f>I84+I85+I86+I87+I88</f>
        <v>0</v>
      </c>
      <c r="J83" s="372">
        <f>J84+J85+J86+J87+J88</f>
        <v>0</v>
      </c>
      <c r="K83" s="372">
        <f>K84+K85+K86+K87+K88</f>
        <v>0</v>
      </c>
    </row>
    <row r="84" spans="1:11" ht="24" hidden="1" customHeight="1" collapsed="1">
      <c r="A84" s="380">
        <v>3</v>
      </c>
      <c r="B84" s="380">
        <v>1</v>
      </c>
      <c r="C84" s="380">
        <v>1</v>
      </c>
      <c r="D84" s="381"/>
      <c r="E84" s="381"/>
      <c r="F84" s="381"/>
      <c r="G84" s="374" t="s">
        <v>349</v>
      </c>
      <c r="H84" s="367">
        <v>55</v>
      </c>
      <c r="I84" s="375"/>
      <c r="J84" s="375"/>
      <c r="K84" s="375"/>
    </row>
    <row r="85" spans="1:11" hidden="1" collapsed="1">
      <c r="A85" s="380">
        <v>3</v>
      </c>
      <c r="B85" s="380">
        <v>1</v>
      </c>
      <c r="C85" s="380">
        <v>2</v>
      </c>
      <c r="D85" s="380"/>
      <c r="E85" s="381"/>
      <c r="F85" s="381"/>
      <c r="G85" s="377" t="s">
        <v>146</v>
      </c>
      <c r="H85" s="367">
        <v>56</v>
      </c>
      <c r="I85" s="375"/>
      <c r="J85" s="375"/>
      <c r="K85" s="375"/>
    </row>
    <row r="86" spans="1:11" hidden="1" collapsed="1">
      <c r="A86" s="380">
        <v>3</v>
      </c>
      <c r="B86" s="380">
        <v>1</v>
      </c>
      <c r="C86" s="380">
        <v>3</v>
      </c>
      <c r="D86" s="380"/>
      <c r="E86" s="380"/>
      <c r="F86" s="380"/>
      <c r="G86" s="377" t="s">
        <v>150</v>
      </c>
      <c r="H86" s="367">
        <v>57</v>
      </c>
      <c r="I86" s="375"/>
      <c r="J86" s="375"/>
      <c r="K86" s="375"/>
    </row>
    <row r="87" spans="1:11" ht="24" hidden="1" customHeight="1" collapsed="1">
      <c r="A87" s="380">
        <v>3</v>
      </c>
      <c r="B87" s="380">
        <v>1</v>
      </c>
      <c r="C87" s="380">
        <v>4</v>
      </c>
      <c r="D87" s="380"/>
      <c r="E87" s="380"/>
      <c r="F87" s="380"/>
      <c r="G87" s="377" t="s">
        <v>158</v>
      </c>
      <c r="H87" s="367">
        <v>58</v>
      </c>
      <c r="I87" s="375"/>
      <c r="J87" s="375"/>
      <c r="K87" s="375"/>
    </row>
    <row r="88" spans="1:11" ht="24" hidden="1" customHeight="1" collapsed="1">
      <c r="A88" s="380">
        <v>3</v>
      </c>
      <c r="B88" s="380">
        <v>1</v>
      </c>
      <c r="C88" s="380">
        <v>5</v>
      </c>
      <c r="D88" s="380"/>
      <c r="E88" s="380"/>
      <c r="F88" s="380"/>
      <c r="G88" s="377" t="s">
        <v>350</v>
      </c>
      <c r="H88" s="367">
        <v>59</v>
      </c>
      <c r="I88" s="375"/>
      <c r="J88" s="375"/>
      <c r="K88" s="375"/>
    </row>
    <row r="89" spans="1:11" ht="36" hidden="1" customHeight="1" collapsed="1">
      <c r="A89" s="381">
        <v>3</v>
      </c>
      <c r="B89" s="381">
        <v>2</v>
      </c>
      <c r="C89" s="381"/>
      <c r="D89" s="381"/>
      <c r="E89" s="381"/>
      <c r="F89" s="381"/>
      <c r="G89" s="382" t="s">
        <v>162</v>
      </c>
      <c r="H89" s="371">
        <v>60</v>
      </c>
      <c r="I89" s="372"/>
      <c r="J89" s="372"/>
      <c r="K89" s="372"/>
    </row>
    <row r="90" spans="1:11" ht="24" hidden="1" customHeight="1" collapsed="1">
      <c r="A90" s="381">
        <v>3</v>
      </c>
      <c r="B90" s="381">
        <v>3</v>
      </c>
      <c r="C90" s="381"/>
      <c r="D90" s="381"/>
      <c r="E90" s="381"/>
      <c r="F90" s="381"/>
      <c r="G90" s="382" t="s">
        <v>200</v>
      </c>
      <c r="H90" s="371">
        <v>61</v>
      </c>
      <c r="I90" s="372"/>
      <c r="J90" s="372"/>
      <c r="K90" s="372"/>
    </row>
    <row r="91" spans="1:11">
      <c r="A91" s="368"/>
      <c r="B91" s="368"/>
      <c r="C91" s="368"/>
      <c r="D91" s="368"/>
      <c r="E91" s="368"/>
      <c r="F91" s="368"/>
      <c r="G91" s="373" t="s">
        <v>351</v>
      </c>
      <c r="H91" s="371">
        <v>62</v>
      </c>
      <c r="I91" s="372">
        <f>I30+I82</f>
        <v>1130.81</v>
      </c>
      <c r="J91" s="372">
        <f>J30+J82</f>
        <v>216948.66</v>
      </c>
      <c r="K91" s="372">
        <f>K30+K82</f>
        <v>0</v>
      </c>
    </row>
    <row r="92" spans="1:11">
      <c r="A92" s="383"/>
      <c r="B92" s="383"/>
      <c r="C92" s="383"/>
      <c r="D92" s="384"/>
      <c r="E92" s="384"/>
      <c r="F92" s="384"/>
      <c r="G92" s="384"/>
      <c r="H92" s="352"/>
      <c r="I92" s="385"/>
      <c r="J92" s="385"/>
      <c r="K92" s="386"/>
    </row>
    <row r="93" spans="1:11">
      <c r="A93" s="385" t="s">
        <v>352</v>
      </c>
      <c r="B93" s="348"/>
      <c r="C93" s="348"/>
      <c r="D93" s="348"/>
      <c r="E93" s="348"/>
      <c r="F93" s="348"/>
      <c r="G93" s="348"/>
      <c r="H93" s="387"/>
      <c r="I93" s="388"/>
      <c r="J93" s="348"/>
      <c r="K93" s="348"/>
    </row>
    <row r="94" spans="1:11">
      <c r="A94" s="389" t="s">
        <v>418</v>
      </c>
      <c r="B94" s="390"/>
      <c r="C94" s="390"/>
      <c r="D94" s="390"/>
      <c r="E94" s="390"/>
      <c r="F94" s="390"/>
      <c r="G94" s="390"/>
      <c r="H94" s="391"/>
      <c r="I94" s="346"/>
      <c r="J94" s="770" t="s">
        <v>219</v>
      </c>
      <c r="K94" s="770"/>
    </row>
    <row r="95" spans="1:11">
      <c r="A95" s="763" t="s">
        <v>353</v>
      </c>
      <c r="B95" s="768"/>
      <c r="C95" s="768"/>
      <c r="D95" s="768"/>
      <c r="E95" s="768"/>
      <c r="F95" s="768"/>
      <c r="G95" s="768"/>
      <c r="H95" s="392"/>
      <c r="I95" s="393" t="s">
        <v>221</v>
      </c>
      <c r="J95" s="773" t="s">
        <v>222</v>
      </c>
      <c r="K95" s="773"/>
    </row>
    <row r="96" spans="1:11" ht="9.75" customHeight="1">
      <c r="A96" s="385"/>
      <c r="B96" s="385"/>
      <c r="C96" s="394"/>
      <c r="D96" s="385"/>
      <c r="E96" s="385"/>
      <c r="F96" s="767"/>
      <c r="G96" s="768"/>
      <c r="H96" s="392"/>
      <c r="I96" s="395"/>
      <c r="J96" s="396"/>
      <c r="K96" s="396"/>
    </row>
    <row r="97" spans="1:11">
      <c r="A97" s="390" t="s">
        <v>313</v>
      </c>
      <c r="B97" s="390"/>
      <c r="C97" s="390"/>
      <c r="D97" s="390"/>
      <c r="E97" s="390"/>
      <c r="F97" s="390"/>
      <c r="G97" s="390"/>
      <c r="H97" s="392"/>
      <c r="I97" s="346"/>
      <c r="J97" s="769" t="s">
        <v>408</v>
      </c>
      <c r="K97" s="770"/>
    </row>
    <row r="98" spans="1:11" ht="30.75" customHeight="1">
      <c r="A98" s="771" t="s">
        <v>432</v>
      </c>
      <c r="B98" s="772"/>
      <c r="C98" s="772"/>
      <c r="D98" s="772"/>
      <c r="E98" s="772"/>
      <c r="F98" s="772"/>
      <c r="G98" s="772"/>
      <c r="H98" s="391"/>
      <c r="I98" s="393" t="s">
        <v>221</v>
      </c>
      <c r="J98" s="773" t="s">
        <v>222</v>
      </c>
      <c r="K98" s="773"/>
    </row>
    <row r="99" spans="1:11">
      <c r="D99" s="625" t="s">
        <v>314</v>
      </c>
      <c r="E99" s="625"/>
      <c r="F99" s="625"/>
      <c r="G99" s="625"/>
    </row>
  </sheetData>
  <mergeCells count="26"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  <mergeCell ref="A12:K12"/>
    <mergeCell ref="A13:K13"/>
    <mergeCell ref="A15:K15"/>
    <mergeCell ref="A16:K16"/>
    <mergeCell ref="A18:K18"/>
    <mergeCell ref="A11:K11"/>
    <mergeCell ref="A5:K5"/>
    <mergeCell ref="A6:K6"/>
    <mergeCell ref="A7:K7"/>
    <mergeCell ref="G8:K8"/>
    <mergeCell ref="A9:K9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4"/>
  <sheetViews>
    <sheetView workbookViewId="0">
      <selection activeCell="P7" sqref="P7"/>
    </sheetView>
  </sheetViews>
  <sheetFormatPr defaultRowHeight="15"/>
  <cols>
    <col min="1" max="1" width="9.28515625" customWidth="1"/>
    <col min="2" max="2" width="34.7109375" customWidth="1"/>
    <col min="3" max="3" width="9.5703125" bestFit="1" customWidth="1"/>
    <col min="5" max="5" width="8.28515625" customWidth="1"/>
    <col min="6" max="6" width="9.5703125" customWidth="1"/>
    <col min="7" max="7" width="9.28515625" customWidth="1"/>
    <col min="8" max="8" width="8.28515625" customWidth="1"/>
    <col min="9" max="9" width="7.7109375" customWidth="1"/>
    <col min="10" max="10" width="7.140625" customWidth="1"/>
    <col min="13" max="13" width="6.42578125" customWidth="1"/>
    <col min="17" max="17" width="6.7109375" customWidth="1"/>
    <col min="18" max="18" width="7.28515625" customWidth="1"/>
    <col min="19" max="19" width="6" customWidth="1"/>
    <col min="20" max="20" width="8" customWidth="1"/>
  </cols>
  <sheetData>
    <row r="2" spans="1:20">
      <c r="E2" s="666" t="s">
        <v>360</v>
      </c>
      <c r="F2" s="666"/>
      <c r="G2" s="666"/>
      <c r="H2" s="666"/>
    </row>
    <row r="3" spans="1:20">
      <c r="A3" s="3"/>
      <c r="E3" s="666" t="s">
        <v>239</v>
      </c>
      <c r="F3" s="666"/>
      <c r="G3" s="666"/>
      <c r="H3" s="666"/>
    </row>
    <row r="4" spans="1:20">
      <c r="E4" s="666" t="s">
        <v>240</v>
      </c>
      <c r="F4" s="666"/>
      <c r="G4" s="666"/>
      <c r="H4" s="666"/>
    </row>
    <row r="5" spans="1:20">
      <c r="E5" s="666" t="s">
        <v>361</v>
      </c>
      <c r="F5" s="666"/>
      <c r="G5" s="666"/>
      <c r="H5" s="666"/>
    </row>
    <row r="6" spans="1:20">
      <c r="E6" s="666" t="s">
        <v>362</v>
      </c>
      <c r="F6" s="666"/>
      <c r="G6" s="666"/>
      <c r="H6" s="666"/>
    </row>
    <row r="7" spans="1:20">
      <c r="F7" s="55"/>
      <c r="G7" s="55"/>
      <c r="H7" s="55"/>
    </row>
    <row r="8" spans="1:20">
      <c r="B8" s="2" t="s">
        <v>241</v>
      </c>
    </row>
    <row r="9" spans="1:20">
      <c r="A9" s="713" t="s">
        <v>243</v>
      </c>
      <c r="B9" s="664"/>
      <c r="C9" s="713"/>
      <c r="D9" s="713"/>
      <c r="E9" s="56"/>
      <c r="F9" s="56"/>
      <c r="G9" s="56"/>
      <c r="H9" s="56"/>
    </row>
    <row r="11" spans="1:20" ht="15" customHeight="1">
      <c r="A11" s="714" t="s">
        <v>437</v>
      </c>
      <c r="B11" s="714"/>
      <c r="C11" s="714"/>
      <c r="D11" s="714"/>
      <c r="E11" s="714"/>
      <c r="F11" s="714"/>
      <c r="G11" s="714"/>
      <c r="H11" s="714"/>
    </row>
    <row r="12" spans="1:20">
      <c r="B12" s="3"/>
      <c r="C12" s="3"/>
      <c r="D12" s="3"/>
      <c r="E12" s="3"/>
      <c r="F12" s="3"/>
      <c r="G12" s="3"/>
      <c r="H12" s="3"/>
    </row>
    <row r="13" spans="1:20">
      <c r="F13" s="783" t="s">
        <v>363</v>
      </c>
      <c r="G13" s="783"/>
      <c r="H13" s="783"/>
    </row>
    <row r="14" spans="1:20">
      <c r="C14" s="787"/>
      <c r="D14" s="787"/>
      <c r="E14" s="787"/>
      <c r="F14" s="3"/>
      <c r="G14" s="788" t="s">
        <v>364</v>
      </c>
      <c r="H14" s="788"/>
    </row>
    <row r="15" spans="1:20" ht="12.75" customHeight="1">
      <c r="A15" s="789" t="s">
        <v>29</v>
      </c>
      <c r="B15" s="789" t="s">
        <v>30</v>
      </c>
      <c r="C15" s="792" t="s">
        <v>365</v>
      </c>
      <c r="D15" s="795" t="s">
        <v>325</v>
      </c>
      <c r="E15" s="795"/>
      <c r="F15" s="795"/>
      <c r="G15" s="795"/>
      <c r="H15" s="795"/>
      <c r="R15" s="57"/>
      <c r="S15" s="784"/>
      <c r="T15" s="716"/>
    </row>
    <row r="16" spans="1:20" ht="12.75" customHeight="1">
      <c r="A16" s="790"/>
      <c r="B16" s="790"/>
      <c r="C16" s="793"/>
      <c r="D16" s="785" t="s">
        <v>366</v>
      </c>
      <c r="E16" s="785" t="s">
        <v>367</v>
      </c>
      <c r="F16" s="785" t="s">
        <v>368</v>
      </c>
      <c r="G16" s="785" t="s">
        <v>369</v>
      </c>
      <c r="H16" s="785" t="s">
        <v>370</v>
      </c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7"/>
      <c r="T16" s="627"/>
    </row>
    <row r="17" spans="1:20">
      <c r="A17" s="790"/>
      <c r="B17" s="790"/>
      <c r="C17" s="793"/>
      <c r="D17" s="785"/>
      <c r="E17" s="785"/>
      <c r="F17" s="785"/>
      <c r="G17" s="785"/>
      <c r="H17" s="786"/>
      <c r="I17" s="869"/>
      <c r="J17" s="868"/>
      <c r="K17" s="868"/>
      <c r="L17" s="627"/>
      <c r="M17" s="868"/>
      <c r="N17" s="868"/>
      <c r="O17" s="868"/>
      <c r="P17" s="868"/>
      <c r="Q17" s="57"/>
      <c r="R17" s="57"/>
      <c r="S17" s="57"/>
      <c r="T17" s="57"/>
    </row>
    <row r="18" spans="1:20" ht="40.5" customHeight="1">
      <c r="A18" s="790"/>
      <c r="B18" s="790"/>
      <c r="C18" s="793"/>
      <c r="D18" s="785"/>
      <c r="E18" s="785"/>
      <c r="F18" s="785"/>
      <c r="G18" s="785"/>
      <c r="H18" s="786"/>
      <c r="I18" s="869"/>
      <c r="J18" s="868"/>
      <c r="K18" s="868"/>
      <c r="L18" s="627"/>
      <c r="M18" s="868"/>
      <c r="N18" s="868"/>
      <c r="O18" s="868"/>
      <c r="P18" s="868"/>
      <c r="Q18" s="627"/>
      <c r="R18" s="627"/>
      <c r="S18" s="627"/>
      <c r="T18" s="627"/>
    </row>
    <row r="19" spans="1:20" ht="10.5" customHeight="1">
      <c r="A19" s="791"/>
      <c r="B19" s="791"/>
      <c r="C19" s="794"/>
      <c r="D19" s="58" t="s">
        <v>225</v>
      </c>
      <c r="E19" s="58" t="s">
        <v>22</v>
      </c>
      <c r="F19" s="58" t="s">
        <v>223</v>
      </c>
      <c r="G19" s="58" t="s">
        <v>230</v>
      </c>
      <c r="H19" s="59" t="s">
        <v>371</v>
      </c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</row>
    <row r="20" spans="1:20" ht="14.1" customHeight="1">
      <c r="A20" s="60" t="s">
        <v>372</v>
      </c>
      <c r="B20" s="61" t="s">
        <v>41</v>
      </c>
      <c r="C20" s="62">
        <f t="shared" ref="C20:C34" si="0">(D20+E20+F20+G20+H20)</f>
        <v>190814.12</v>
      </c>
      <c r="D20" s="63">
        <v>45642.47</v>
      </c>
      <c r="E20" s="67">
        <v>8000</v>
      </c>
      <c r="F20" s="67">
        <v>137171.65</v>
      </c>
      <c r="G20" s="63"/>
      <c r="H20" s="63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</row>
    <row r="21" spans="1:20" ht="14.1" customHeight="1">
      <c r="A21" s="60"/>
      <c r="B21" s="61" t="s">
        <v>373</v>
      </c>
      <c r="C21" s="62">
        <f t="shared" si="0"/>
        <v>0</v>
      </c>
      <c r="D21" s="63"/>
      <c r="E21" s="67"/>
      <c r="F21" s="63"/>
      <c r="G21" s="63"/>
      <c r="H21" s="63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627"/>
      <c r="T21" s="627"/>
    </row>
    <row r="22" spans="1:20" ht="14.1" customHeight="1">
      <c r="A22" s="60"/>
      <c r="B22" s="61" t="s">
        <v>374</v>
      </c>
      <c r="C22" s="62">
        <f t="shared" si="0"/>
        <v>34290.47</v>
      </c>
      <c r="D22" s="67">
        <v>7391.3</v>
      </c>
      <c r="E22" s="67"/>
      <c r="F22" s="63">
        <v>26899.17</v>
      </c>
      <c r="G22" s="63"/>
      <c r="H22" s="63"/>
    </row>
    <row r="23" spans="1:20" ht="14.1" customHeight="1">
      <c r="A23" s="60" t="s">
        <v>375</v>
      </c>
      <c r="B23" s="61" t="s">
        <v>376</v>
      </c>
      <c r="C23" s="62">
        <f t="shared" si="0"/>
        <v>3003.33</v>
      </c>
      <c r="D23" s="63">
        <v>694.04</v>
      </c>
      <c r="E23" s="67">
        <v>100</v>
      </c>
      <c r="F23" s="63">
        <v>2209.29</v>
      </c>
      <c r="G23" s="63"/>
      <c r="H23" s="63"/>
    </row>
    <row r="24" spans="1:20" ht="14.1" customHeight="1">
      <c r="A24" s="60" t="s">
        <v>377</v>
      </c>
      <c r="B24" s="61" t="s">
        <v>378</v>
      </c>
      <c r="C24" s="62">
        <f t="shared" si="0"/>
        <v>16437.23</v>
      </c>
      <c r="D24" s="64">
        <f>(D25+D26+D27+D28+D29+D30+D31+D32+D33+D34+D35+D41+D42+D43)</f>
        <v>3841.6800000000003</v>
      </c>
      <c r="E24" s="64">
        <f t="shared" ref="E24:F24" si="1">(E25+E26+E27+E28+E29+E30+E31+E32+E33+E34+E35+E41+E42+E43)</f>
        <v>0</v>
      </c>
      <c r="F24" s="64">
        <f t="shared" si="1"/>
        <v>59.54</v>
      </c>
      <c r="G24" s="64">
        <f>(G25+G26+G27+G28+G29+G30+G31+G32+G33+G34+G35+G41+G42+G43)</f>
        <v>12536.01</v>
      </c>
      <c r="H24" s="64">
        <f>(H25+H26+H27+H28+H29+H30+H31+H32+H33+H34+H35+H41+H42+H43)</f>
        <v>0</v>
      </c>
    </row>
    <row r="25" spans="1:20" ht="14.1" customHeight="1">
      <c r="A25" s="60" t="s">
        <v>379</v>
      </c>
      <c r="B25" s="65" t="s">
        <v>46</v>
      </c>
      <c r="C25" s="62">
        <f t="shared" si="0"/>
        <v>13685.77</v>
      </c>
      <c r="D25" s="63">
        <v>1149.76</v>
      </c>
      <c r="E25" s="63"/>
      <c r="F25" s="63"/>
      <c r="G25" s="63">
        <v>12536.01</v>
      </c>
      <c r="H25" s="63"/>
    </row>
    <row r="26" spans="1:20" ht="14.1" customHeight="1">
      <c r="A26" s="60" t="s">
        <v>380</v>
      </c>
      <c r="B26" s="65" t="s">
        <v>381</v>
      </c>
      <c r="C26" s="66">
        <f t="shared" si="0"/>
        <v>118.9</v>
      </c>
      <c r="D26" s="67">
        <v>118.9</v>
      </c>
      <c r="E26" s="63"/>
      <c r="F26" s="63"/>
      <c r="G26" s="63"/>
      <c r="H26" s="63"/>
    </row>
    <row r="27" spans="1:20" ht="14.1" customHeight="1">
      <c r="A27" s="60" t="s">
        <v>382</v>
      </c>
      <c r="B27" s="65" t="s">
        <v>383</v>
      </c>
      <c r="C27" s="66">
        <f t="shared" si="0"/>
        <v>174.16</v>
      </c>
      <c r="D27" s="67">
        <v>174.16</v>
      </c>
      <c r="E27" s="63"/>
      <c r="F27" s="63"/>
      <c r="G27" s="63"/>
      <c r="H27" s="63"/>
    </row>
    <row r="28" spans="1:20" ht="14.1" customHeight="1">
      <c r="A28" s="60" t="s">
        <v>384</v>
      </c>
      <c r="B28" s="65" t="s">
        <v>385</v>
      </c>
      <c r="C28" s="62">
        <f t="shared" si="0"/>
        <v>0</v>
      </c>
      <c r="D28" s="63"/>
      <c r="E28" s="63"/>
      <c r="F28" s="63"/>
      <c r="G28" s="63"/>
      <c r="H28" s="63"/>
    </row>
    <row r="29" spans="1:20" ht="14.1" customHeight="1">
      <c r="A29" s="60" t="s">
        <v>386</v>
      </c>
      <c r="B29" s="65" t="s">
        <v>387</v>
      </c>
      <c r="C29" s="62">
        <f>(D29+E29+F29+G29+H29)</f>
        <v>0</v>
      </c>
      <c r="D29" s="63"/>
      <c r="E29" s="63"/>
      <c r="F29" s="63"/>
      <c r="G29" s="63"/>
      <c r="H29" s="63"/>
    </row>
    <row r="30" spans="1:20" ht="14.1" customHeight="1">
      <c r="A30" s="60" t="s">
        <v>388</v>
      </c>
      <c r="B30" s="65" t="s">
        <v>51</v>
      </c>
      <c r="C30" s="66">
        <f>(D30+E30+F30+G30+H30)</f>
        <v>100.7</v>
      </c>
      <c r="D30" s="67">
        <v>100.7</v>
      </c>
      <c r="E30" s="63"/>
      <c r="F30" s="63"/>
      <c r="G30" s="63"/>
      <c r="H30" s="63"/>
    </row>
    <row r="31" spans="1:20" ht="14.1" customHeight="1">
      <c r="A31" s="60" t="s">
        <v>389</v>
      </c>
      <c r="B31" s="65" t="s">
        <v>52</v>
      </c>
      <c r="C31" s="62">
        <f t="shared" si="0"/>
        <v>0</v>
      </c>
      <c r="D31" s="63"/>
      <c r="E31" s="63"/>
      <c r="F31" s="63"/>
      <c r="G31" s="63"/>
      <c r="H31" s="63"/>
    </row>
    <row r="32" spans="1:20" ht="14.1" customHeight="1">
      <c r="A32" s="60" t="s">
        <v>390</v>
      </c>
      <c r="B32" s="68" t="s">
        <v>391</v>
      </c>
      <c r="C32" s="62">
        <f t="shared" si="0"/>
        <v>0</v>
      </c>
      <c r="D32" s="63"/>
      <c r="E32" s="63"/>
      <c r="F32" s="63"/>
      <c r="G32" s="63"/>
      <c r="H32" s="63"/>
    </row>
    <row r="33" spans="1:23" ht="14.1" customHeight="1">
      <c r="A33" s="60" t="s">
        <v>392</v>
      </c>
      <c r="B33" s="65" t="s">
        <v>393</v>
      </c>
      <c r="C33" s="62">
        <f t="shared" si="0"/>
        <v>0</v>
      </c>
      <c r="D33" s="63"/>
      <c r="E33" s="63"/>
      <c r="F33" s="63"/>
      <c r="G33" s="63"/>
      <c r="H33" s="63"/>
    </row>
    <row r="34" spans="1:23" ht="14.1" customHeight="1">
      <c r="A34" s="60" t="s">
        <v>394</v>
      </c>
      <c r="B34" s="65" t="s">
        <v>55</v>
      </c>
      <c r="C34" s="62">
        <f t="shared" si="0"/>
        <v>59.54</v>
      </c>
      <c r="D34" s="63">
        <f>+N34</f>
        <v>0</v>
      </c>
      <c r="E34" s="63"/>
      <c r="F34" s="63">
        <v>59.54</v>
      </c>
      <c r="G34" s="63"/>
      <c r="H34" s="63"/>
    </row>
    <row r="35" spans="1:23" ht="14.1" customHeight="1">
      <c r="A35" s="60" t="s">
        <v>395</v>
      </c>
      <c r="B35" s="65" t="s">
        <v>57</v>
      </c>
      <c r="C35" s="62">
        <f>(D35+E35+F35+G35+H35)</f>
        <v>1973.41</v>
      </c>
      <c r="D35" s="64">
        <f>(D37+D38+D39+D40)</f>
        <v>1973.41</v>
      </c>
      <c r="E35" s="64">
        <f>(E37+E38+E39+E40)</f>
        <v>0</v>
      </c>
      <c r="F35" s="64">
        <f>(F37+F38+F39+F40)</f>
        <v>0</v>
      </c>
      <c r="G35" s="64">
        <f>(G37+G38+G39+G40)</f>
        <v>0</v>
      </c>
      <c r="H35" s="64">
        <f>(H37+H38+H39+H40)</f>
        <v>0</v>
      </c>
    </row>
    <row r="36" spans="1:23" ht="14.1" customHeight="1">
      <c r="A36" s="60"/>
      <c r="B36" s="61" t="s">
        <v>373</v>
      </c>
      <c r="C36" s="62"/>
      <c r="D36" s="64"/>
      <c r="E36" s="63"/>
      <c r="F36" s="63"/>
      <c r="G36" s="63"/>
      <c r="H36" s="63"/>
    </row>
    <row r="37" spans="1:23" ht="14.1" customHeight="1">
      <c r="A37" s="60"/>
      <c r="B37" s="65" t="s">
        <v>396</v>
      </c>
      <c r="C37" s="62">
        <f t="shared" ref="C37:C47" si="2">(D37+E37+F37+G37+H37)</f>
        <v>1129.43</v>
      </c>
      <c r="D37" s="64">
        <v>1129.43</v>
      </c>
      <c r="E37" s="63"/>
      <c r="F37" s="63"/>
      <c r="G37" s="63"/>
      <c r="H37" s="63"/>
    </row>
    <row r="38" spans="1:23" ht="14.1" customHeight="1">
      <c r="A38" s="60"/>
      <c r="B38" s="65" t="s">
        <v>397</v>
      </c>
      <c r="C38" s="62">
        <f t="shared" si="2"/>
        <v>0</v>
      </c>
      <c r="D38" s="64"/>
      <c r="E38" s="63"/>
      <c r="F38" s="63"/>
      <c r="G38" s="63"/>
      <c r="H38" s="63"/>
    </row>
    <row r="39" spans="1:23" ht="14.1" customHeight="1">
      <c r="A39" s="60"/>
      <c r="B39" s="65" t="s">
        <v>398</v>
      </c>
      <c r="C39" s="62">
        <f t="shared" si="2"/>
        <v>843.98</v>
      </c>
      <c r="D39" s="64">
        <v>843.98</v>
      </c>
      <c r="E39" s="63"/>
      <c r="F39" s="63"/>
      <c r="G39" s="63"/>
      <c r="H39" s="63"/>
    </row>
    <row r="40" spans="1:23" ht="14.1" customHeight="1">
      <c r="A40" s="60"/>
      <c r="B40" s="65" t="s">
        <v>399</v>
      </c>
      <c r="C40" s="62">
        <f t="shared" si="2"/>
        <v>0</v>
      </c>
      <c r="D40" s="64"/>
      <c r="E40" s="63"/>
      <c r="F40" s="63"/>
      <c r="G40" s="63"/>
      <c r="H40" s="63"/>
    </row>
    <row r="41" spans="1:23" ht="26.25" customHeight="1">
      <c r="A41" s="60" t="s">
        <v>400</v>
      </c>
      <c r="B41" s="65" t="s">
        <v>58</v>
      </c>
      <c r="C41" s="62">
        <f t="shared" si="2"/>
        <v>0</v>
      </c>
      <c r="D41" s="63">
        <f>+I41+J41+K41</f>
        <v>0</v>
      </c>
      <c r="E41" s="63"/>
      <c r="F41" s="63"/>
      <c r="G41" s="63"/>
      <c r="H41" s="63"/>
    </row>
    <row r="42" spans="1:23" ht="14.1" customHeight="1">
      <c r="A42" s="60" t="s">
        <v>401</v>
      </c>
      <c r="B42" s="65" t="s">
        <v>59</v>
      </c>
      <c r="C42" s="62">
        <f t="shared" si="2"/>
        <v>0</v>
      </c>
      <c r="D42" s="63"/>
      <c r="E42" s="63"/>
      <c r="F42" s="63"/>
      <c r="G42" s="63"/>
      <c r="H42" s="63"/>
    </row>
    <row r="43" spans="1:23" ht="14.1" customHeight="1">
      <c r="A43" s="60" t="s">
        <v>402</v>
      </c>
      <c r="B43" s="65" t="s">
        <v>60</v>
      </c>
      <c r="C43" s="62">
        <f t="shared" si="2"/>
        <v>324.75</v>
      </c>
      <c r="D43" s="64">
        <v>324.75</v>
      </c>
      <c r="E43" s="64"/>
      <c r="F43" s="64"/>
      <c r="G43" s="64"/>
      <c r="H43" s="64"/>
      <c r="W43" s="69"/>
    </row>
    <row r="44" spans="1:23" ht="14.1" customHeight="1">
      <c r="A44" s="60" t="s">
        <v>403</v>
      </c>
      <c r="B44" s="61" t="s">
        <v>109</v>
      </c>
      <c r="C44" s="62">
        <f t="shared" si="2"/>
        <v>6693.9800000000005</v>
      </c>
      <c r="D44" s="63">
        <v>5357.59</v>
      </c>
      <c r="E44" s="63"/>
      <c r="F44" s="63">
        <v>1336.39</v>
      </c>
      <c r="G44" s="63"/>
      <c r="H44" s="63"/>
    </row>
    <row r="45" spans="1:23" ht="14.1" customHeight="1">
      <c r="A45" s="60"/>
      <c r="B45" s="61"/>
      <c r="C45" s="62">
        <f t="shared" si="2"/>
        <v>0</v>
      </c>
      <c r="D45" s="63"/>
      <c r="E45" s="63"/>
      <c r="F45" s="63"/>
      <c r="G45" s="63"/>
      <c r="H45" s="63"/>
    </row>
    <row r="46" spans="1:23" ht="14.1" customHeight="1">
      <c r="A46" s="60"/>
      <c r="B46" s="61"/>
      <c r="C46" s="62">
        <f t="shared" si="2"/>
        <v>0</v>
      </c>
      <c r="D46" s="63"/>
      <c r="E46" s="63"/>
      <c r="F46" s="63"/>
      <c r="G46" s="63"/>
      <c r="H46" s="63"/>
      <c r="I46" s="69"/>
      <c r="J46" s="70"/>
    </row>
    <row r="47" spans="1:23" ht="17.25" customHeight="1">
      <c r="A47" s="71"/>
      <c r="B47" s="72" t="s">
        <v>404</v>
      </c>
      <c r="C47" s="66">
        <f t="shared" si="2"/>
        <v>216948.66000000003</v>
      </c>
      <c r="D47" s="62">
        <f>(D20+D23+D24+D44+D45+D46)</f>
        <v>55535.78</v>
      </c>
      <c r="E47" s="66">
        <f t="shared" ref="E47:H47" si="3">(E20+E23+E24+E44+E45+E46)</f>
        <v>8100</v>
      </c>
      <c r="F47" s="66">
        <f>(F20+F23+F24+F44+F45+F46)</f>
        <v>140776.87000000002</v>
      </c>
      <c r="G47" s="62">
        <f t="shared" si="3"/>
        <v>12536.01</v>
      </c>
      <c r="H47" s="62">
        <f t="shared" si="3"/>
        <v>0</v>
      </c>
      <c r="U47" s="73"/>
    </row>
    <row r="49" spans="1:8">
      <c r="A49" s="91" t="s">
        <v>418</v>
      </c>
      <c r="C49" s="667"/>
      <c r="D49" s="667"/>
      <c r="F49" s="670" t="s">
        <v>219</v>
      </c>
      <c r="G49" s="667"/>
      <c r="H49" s="667"/>
    </row>
    <row r="50" spans="1:8">
      <c r="C50" s="664" t="s">
        <v>405</v>
      </c>
      <c r="D50" s="664"/>
      <c r="E50" s="713" t="s">
        <v>406</v>
      </c>
      <c r="F50" s="713"/>
      <c r="G50" s="713"/>
      <c r="H50" s="713"/>
    </row>
    <row r="51" spans="1:8">
      <c r="C51" s="56"/>
      <c r="D51" s="56"/>
      <c r="E51" s="56"/>
      <c r="F51" s="56"/>
      <c r="G51" s="56"/>
      <c r="H51" s="56"/>
    </row>
    <row r="52" spans="1:8" ht="28.5" customHeight="1">
      <c r="A52" s="782" t="s">
        <v>313</v>
      </c>
      <c r="B52" s="723"/>
      <c r="C52" s="667"/>
      <c r="D52" s="667"/>
      <c r="F52" s="670" t="s">
        <v>408</v>
      </c>
      <c r="G52" s="667"/>
      <c r="H52" s="667"/>
    </row>
    <row r="53" spans="1:8">
      <c r="C53" s="664" t="s">
        <v>405</v>
      </c>
      <c r="D53" s="664"/>
      <c r="E53" s="713" t="s">
        <v>406</v>
      </c>
      <c r="F53" s="713"/>
      <c r="G53" s="713"/>
      <c r="H53" s="713"/>
    </row>
    <row r="54" spans="1:8">
      <c r="A54" s="74" t="s">
        <v>314</v>
      </c>
      <c r="B54" s="74"/>
      <c r="C54" s="74"/>
      <c r="D54" s="74"/>
      <c r="E54" s="56"/>
      <c r="F54" s="56"/>
      <c r="G54" s="783"/>
      <c r="H54" s="783"/>
    </row>
  </sheetData>
  <mergeCells count="30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S15:T15"/>
    <mergeCell ref="D16:D18"/>
    <mergeCell ref="E16:E18"/>
    <mergeCell ref="F16:F18"/>
    <mergeCell ref="G16:G18"/>
    <mergeCell ref="H16:H18"/>
    <mergeCell ref="G54:H54"/>
    <mergeCell ref="C49:D49"/>
    <mergeCell ref="F49:H49"/>
    <mergeCell ref="C50:D50"/>
    <mergeCell ref="E50:H50"/>
    <mergeCell ref="A52:B52"/>
    <mergeCell ref="C52:D52"/>
    <mergeCell ref="F52:H52"/>
    <mergeCell ref="C53:D53"/>
    <mergeCell ref="E53:H53"/>
  </mergeCells>
  <pageMargins left="0.31496062992125984" right="0" top="0" bottom="0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>
      <selection activeCell="N23" sqref="N23"/>
    </sheetView>
  </sheetViews>
  <sheetFormatPr defaultRowHeight="15"/>
  <cols>
    <col min="1" max="1" width="6.42578125" style="400" customWidth="1"/>
    <col min="2" max="2" width="13.7109375" style="400" customWidth="1"/>
    <col min="3" max="3" width="11.5703125" style="400" customWidth="1"/>
    <col min="4" max="4" width="9.140625" style="400"/>
    <col min="5" max="5" width="7.140625" style="400" customWidth="1"/>
    <col min="6" max="6" width="13.7109375" style="400" customWidth="1"/>
    <col min="7" max="7" width="10" style="400" customWidth="1"/>
    <col min="8" max="8" width="13.5703125" style="400" customWidth="1"/>
    <col min="9" max="9" width="9.140625" style="400"/>
    <col min="10" max="256" width="9.140625" style="401"/>
    <col min="257" max="257" width="6.42578125" style="401" customWidth="1"/>
    <col min="258" max="258" width="13.7109375" style="401" customWidth="1"/>
    <col min="259" max="259" width="11.5703125" style="401" customWidth="1"/>
    <col min="260" max="260" width="9.140625" style="401"/>
    <col min="261" max="261" width="7.140625" style="401" customWidth="1"/>
    <col min="262" max="262" width="13.7109375" style="401" customWidth="1"/>
    <col min="263" max="263" width="10" style="401" customWidth="1"/>
    <col min="264" max="264" width="13.5703125" style="401" customWidth="1"/>
    <col min="265" max="512" width="9.140625" style="401"/>
    <col min="513" max="513" width="6.42578125" style="401" customWidth="1"/>
    <col min="514" max="514" width="13.7109375" style="401" customWidth="1"/>
    <col min="515" max="515" width="11.5703125" style="401" customWidth="1"/>
    <col min="516" max="516" width="9.140625" style="401"/>
    <col min="517" max="517" width="7.140625" style="401" customWidth="1"/>
    <col min="518" max="518" width="13.7109375" style="401" customWidth="1"/>
    <col min="519" max="519" width="10" style="401" customWidth="1"/>
    <col min="520" max="520" width="13.5703125" style="401" customWidth="1"/>
    <col min="521" max="768" width="9.140625" style="401"/>
    <col min="769" max="769" width="6.42578125" style="401" customWidth="1"/>
    <col min="770" max="770" width="13.7109375" style="401" customWidth="1"/>
    <col min="771" max="771" width="11.5703125" style="401" customWidth="1"/>
    <col min="772" max="772" width="9.140625" style="401"/>
    <col min="773" max="773" width="7.140625" style="401" customWidth="1"/>
    <col min="774" max="774" width="13.7109375" style="401" customWidth="1"/>
    <col min="775" max="775" width="10" style="401" customWidth="1"/>
    <col min="776" max="776" width="13.5703125" style="401" customWidth="1"/>
    <col min="777" max="1024" width="9.140625" style="401"/>
    <col min="1025" max="1025" width="6.42578125" style="401" customWidth="1"/>
    <col min="1026" max="1026" width="13.7109375" style="401" customWidth="1"/>
    <col min="1027" max="1027" width="11.5703125" style="401" customWidth="1"/>
    <col min="1028" max="1028" width="9.140625" style="401"/>
    <col min="1029" max="1029" width="7.140625" style="401" customWidth="1"/>
    <col min="1030" max="1030" width="13.7109375" style="401" customWidth="1"/>
    <col min="1031" max="1031" width="10" style="401" customWidth="1"/>
    <col min="1032" max="1032" width="13.5703125" style="401" customWidth="1"/>
    <col min="1033" max="1280" width="9.140625" style="401"/>
    <col min="1281" max="1281" width="6.42578125" style="401" customWidth="1"/>
    <col min="1282" max="1282" width="13.7109375" style="401" customWidth="1"/>
    <col min="1283" max="1283" width="11.5703125" style="401" customWidth="1"/>
    <col min="1284" max="1284" width="9.140625" style="401"/>
    <col min="1285" max="1285" width="7.140625" style="401" customWidth="1"/>
    <col min="1286" max="1286" width="13.7109375" style="401" customWidth="1"/>
    <col min="1287" max="1287" width="10" style="401" customWidth="1"/>
    <col min="1288" max="1288" width="13.5703125" style="401" customWidth="1"/>
    <col min="1289" max="1536" width="9.140625" style="401"/>
    <col min="1537" max="1537" width="6.42578125" style="401" customWidth="1"/>
    <col min="1538" max="1538" width="13.7109375" style="401" customWidth="1"/>
    <col min="1539" max="1539" width="11.5703125" style="401" customWidth="1"/>
    <col min="1540" max="1540" width="9.140625" style="401"/>
    <col min="1541" max="1541" width="7.140625" style="401" customWidth="1"/>
    <col min="1542" max="1542" width="13.7109375" style="401" customWidth="1"/>
    <col min="1543" max="1543" width="10" style="401" customWidth="1"/>
    <col min="1544" max="1544" width="13.5703125" style="401" customWidth="1"/>
    <col min="1545" max="1792" width="9.140625" style="401"/>
    <col min="1793" max="1793" width="6.42578125" style="401" customWidth="1"/>
    <col min="1794" max="1794" width="13.7109375" style="401" customWidth="1"/>
    <col min="1795" max="1795" width="11.5703125" style="401" customWidth="1"/>
    <col min="1796" max="1796" width="9.140625" style="401"/>
    <col min="1797" max="1797" width="7.140625" style="401" customWidth="1"/>
    <col min="1798" max="1798" width="13.7109375" style="401" customWidth="1"/>
    <col min="1799" max="1799" width="10" style="401" customWidth="1"/>
    <col min="1800" max="1800" width="13.5703125" style="401" customWidth="1"/>
    <col min="1801" max="2048" width="9.140625" style="401"/>
    <col min="2049" max="2049" width="6.42578125" style="401" customWidth="1"/>
    <col min="2050" max="2050" width="13.7109375" style="401" customWidth="1"/>
    <col min="2051" max="2051" width="11.5703125" style="401" customWidth="1"/>
    <col min="2052" max="2052" width="9.140625" style="401"/>
    <col min="2053" max="2053" width="7.140625" style="401" customWidth="1"/>
    <col min="2054" max="2054" width="13.7109375" style="401" customWidth="1"/>
    <col min="2055" max="2055" width="10" style="401" customWidth="1"/>
    <col min="2056" max="2056" width="13.5703125" style="401" customWidth="1"/>
    <col min="2057" max="2304" width="9.140625" style="401"/>
    <col min="2305" max="2305" width="6.42578125" style="401" customWidth="1"/>
    <col min="2306" max="2306" width="13.7109375" style="401" customWidth="1"/>
    <col min="2307" max="2307" width="11.5703125" style="401" customWidth="1"/>
    <col min="2308" max="2308" width="9.140625" style="401"/>
    <col min="2309" max="2309" width="7.140625" style="401" customWidth="1"/>
    <col min="2310" max="2310" width="13.7109375" style="401" customWidth="1"/>
    <col min="2311" max="2311" width="10" style="401" customWidth="1"/>
    <col min="2312" max="2312" width="13.5703125" style="401" customWidth="1"/>
    <col min="2313" max="2560" width="9.140625" style="401"/>
    <col min="2561" max="2561" width="6.42578125" style="401" customWidth="1"/>
    <col min="2562" max="2562" width="13.7109375" style="401" customWidth="1"/>
    <col min="2563" max="2563" width="11.5703125" style="401" customWidth="1"/>
    <col min="2564" max="2564" width="9.140625" style="401"/>
    <col min="2565" max="2565" width="7.140625" style="401" customWidth="1"/>
    <col min="2566" max="2566" width="13.7109375" style="401" customWidth="1"/>
    <col min="2567" max="2567" width="10" style="401" customWidth="1"/>
    <col min="2568" max="2568" width="13.5703125" style="401" customWidth="1"/>
    <col min="2569" max="2816" width="9.140625" style="401"/>
    <col min="2817" max="2817" width="6.42578125" style="401" customWidth="1"/>
    <col min="2818" max="2818" width="13.7109375" style="401" customWidth="1"/>
    <col min="2819" max="2819" width="11.5703125" style="401" customWidth="1"/>
    <col min="2820" max="2820" width="9.140625" style="401"/>
    <col min="2821" max="2821" width="7.140625" style="401" customWidth="1"/>
    <col min="2822" max="2822" width="13.7109375" style="401" customWidth="1"/>
    <col min="2823" max="2823" width="10" style="401" customWidth="1"/>
    <col min="2824" max="2824" width="13.5703125" style="401" customWidth="1"/>
    <col min="2825" max="3072" width="9.140625" style="401"/>
    <col min="3073" max="3073" width="6.42578125" style="401" customWidth="1"/>
    <col min="3074" max="3074" width="13.7109375" style="401" customWidth="1"/>
    <col min="3075" max="3075" width="11.5703125" style="401" customWidth="1"/>
    <col min="3076" max="3076" width="9.140625" style="401"/>
    <col min="3077" max="3077" width="7.140625" style="401" customWidth="1"/>
    <col min="3078" max="3078" width="13.7109375" style="401" customWidth="1"/>
    <col min="3079" max="3079" width="10" style="401" customWidth="1"/>
    <col min="3080" max="3080" width="13.5703125" style="401" customWidth="1"/>
    <col min="3081" max="3328" width="9.140625" style="401"/>
    <col min="3329" max="3329" width="6.42578125" style="401" customWidth="1"/>
    <col min="3330" max="3330" width="13.7109375" style="401" customWidth="1"/>
    <col min="3331" max="3331" width="11.5703125" style="401" customWidth="1"/>
    <col min="3332" max="3332" width="9.140625" style="401"/>
    <col min="3333" max="3333" width="7.140625" style="401" customWidth="1"/>
    <col min="3334" max="3334" width="13.7109375" style="401" customWidth="1"/>
    <col min="3335" max="3335" width="10" style="401" customWidth="1"/>
    <col min="3336" max="3336" width="13.5703125" style="401" customWidth="1"/>
    <col min="3337" max="3584" width="9.140625" style="401"/>
    <col min="3585" max="3585" width="6.42578125" style="401" customWidth="1"/>
    <col min="3586" max="3586" width="13.7109375" style="401" customWidth="1"/>
    <col min="3587" max="3587" width="11.5703125" style="401" customWidth="1"/>
    <col min="3588" max="3588" width="9.140625" style="401"/>
    <col min="3589" max="3589" width="7.140625" style="401" customWidth="1"/>
    <col min="3590" max="3590" width="13.7109375" style="401" customWidth="1"/>
    <col min="3591" max="3591" width="10" style="401" customWidth="1"/>
    <col min="3592" max="3592" width="13.5703125" style="401" customWidth="1"/>
    <col min="3593" max="3840" width="9.140625" style="401"/>
    <col min="3841" max="3841" width="6.42578125" style="401" customWidth="1"/>
    <col min="3842" max="3842" width="13.7109375" style="401" customWidth="1"/>
    <col min="3843" max="3843" width="11.5703125" style="401" customWidth="1"/>
    <col min="3844" max="3844" width="9.140625" style="401"/>
    <col min="3845" max="3845" width="7.140625" style="401" customWidth="1"/>
    <col min="3846" max="3846" width="13.7109375" style="401" customWidth="1"/>
    <col min="3847" max="3847" width="10" style="401" customWidth="1"/>
    <col min="3848" max="3848" width="13.5703125" style="401" customWidth="1"/>
    <col min="3849" max="4096" width="9.140625" style="401"/>
    <col min="4097" max="4097" width="6.42578125" style="401" customWidth="1"/>
    <col min="4098" max="4098" width="13.7109375" style="401" customWidth="1"/>
    <col min="4099" max="4099" width="11.5703125" style="401" customWidth="1"/>
    <col min="4100" max="4100" width="9.140625" style="401"/>
    <col min="4101" max="4101" width="7.140625" style="401" customWidth="1"/>
    <col min="4102" max="4102" width="13.7109375" style="401" customWidth="1"/>
    <col min="4103" max="4103" width="10" style="401" customWidth="1"/>
    <col min="4104" max="4104" width="13.5703125" style="401" customWidth="1"/>
    <col min="4105" max="4352" width="9.140625" style="401"/>
    <col min="4353" max="4353" width="6.42578125" style="401" customWidth="1"/>
    <col min="4354" max="4354" width="13.7109375" style="401" customWidth="1"/>
    <col min="4355" max="4355" width="11.5703125" style="401" customWidth="1"/>
    <col min="4356" max="4356" width="9.140625" style="401"/>
    <col min="4357" max="4357" width="7.140625" style="401" customWidth="1"/>
    <col min="4358" max="4358" width="13.7109375" style="401" customWidth="1"/>
    <col min="4359" max="4359" width="10" style="401" customWidth="1"/>
    <col min="4360" max="4360" width="13.5703125" style="401" customWidth="1"/>
    <col min="4361" max="4608" width="9.140625" style="401"/>
    <col min="4609" max="4609" width="6.42578125" style="401" customWidth="1"/>
    <col min="4610" max="4610" width="13.7109375" style="401" customWidth="1"/>
    <col min="4611" max="4611" width="11.5703125" style="401" customWidth="1"/>
    <col min="4612" max="4612" width="9.140625" style="401"/>
    <col min="4613" max="4613" width="7.140625" style="401" customWidth="1"/>
    <col min="4614" max="4614" width="13.7109375" style="401" customWidth="1"/>
    <col min="4615" max="4615" width="10" style="401" customWidth="1"/>
    <col min="4616" max="4616" width="13.5703125" style="401" customWidth="1"/>
    <col min="4617" max="4864" width="9.140625" style="401"/>
    <col min="4865" max="4865" width="6.42578125" style="401" customWidth="1"/>
    <col min="4866" max="4866" width="13.7109375" style="401" customWidth="1"/>
    <col min="4867" max="4867" width="11.5703125" style="401" customWidth="1"/>
    <col min="4868" max="4868" width="9.140625" style="401"/>
    <col min="4869" max="4869" width="7.140625" style="401" customWidth="1"/>
    <col min="4870" max="4870" width="13.7109375" style="401" customWidth="1"/>
    <col min="4871" max="4871" width="10" style="401" customWidth="1"/>
    <col min="4872" max="4872" width="13.5703125" style="401" customWidth="1"/>
    <col min="4873" max="5120" width="9.140625" style="401"/>
    <col min="5121" max="5121" width="6.42578125" style="401" customWidth="1"/>
    <col min="5122" max="5122" width="13.7109375" style="401" customWidth="1"/>
    <col min="5123" max="5123" width="11.5703125" style="401" customWidth="1"/>
    <col min="5124" max="5124" width="9.140625" style="401"/>
    <col min="5125" max="5125" width="7.140625" style="401" customWidth="1"/>
    <col min="5126" max="5126" width="13.7109375" style="401" customWidth="1"/>
    <col min="5127" max="5127" width="10" style="401" customWidth="1"/>
    <col min="5128" max="5128" width="13.5703125" style="401" customWidth="1"/>
    <col min="5129" max="5376" width="9.140625" style="401"/>
    <col min="5377" max="5377" width="6.42578125" style="401" customWidth="1"/>
    <col min="5378" max="5378" width="13.7109375" style="401" customWidth="1"/>
    <col min="5379" max="5379" width="11.5703125" style="401" customWidth="1"/>
    <col min="5380" max="5380" width="9.140625" style="401"/>
    <col min="5381" max="5381" width="7.140625" style="401" customWidth="1"/>
    <col min="5382" max="5382" width="13.7109375" style="401" customWidth="1"/>
    <col min="5383" max="5383" width="10" style="401" customWidth="1"/>
    <col min="5384" max="5384" width="13.5703125" style="401" customWidth="1"/>
    <col min="5385" max="5632" width="9.140625" style="401"/>
    <col min="5633" max="5633" width="6.42578125" style="401" customWidth="1"/>
    <col min="5634" max="5634" width="13.7109375" style="401" customWidth="1"/>
    <col min="5635" max="5635" width="11.5703125" style="401" customWidth="1"/>
    <col min="5636" max="5636" width="9.140625" style="401"/>
    <col min="5637" max="5637" width="7.140625" style="401" customWidth="1"/>
    <col min="5638" max="5638" width="13.7109375" style="401" customWidth="1"/>
    <col min="5639" max="5639" width="10" style="401" customWidth="1"/>
    <col min="5640" max="5640" width="13.5703125" style="401" customWidth="1"/>
    <col min="5641" max="5888" width="9.140625" style="401"/>
    <col min="5889" max="5889" width="6.42578125" style="401" customWidth="1"/>
    <col min="5890" max="5890" width="13.7109375" style="401" customWidth="1"/>
    <col min="5891" max="5891" width="11.5703125" style="401" customWidth="1"/>
    <col min="5892" max="5892" width="9.140625" style="401"/>
    <col min="5893" max="5893" width="7.140625" style="401" customWidth="1"/>
    <col min="5894" max="5894" width="13.7109375" style="401" customWidth="1"/>
    <col min="5895" max="5895" width="10" style="401" customWidth="1"/>
    <col min="5896" max="5896" width="13.5703125" style="401" customWidth="1"/>
    <col min="5897" max="6144" width="9.140625" style="401"/>
    <col min="6145" max="6145" width="6.42578125" style="401" customWidth="1"/>
    <col min="6146" max="6146" width="13.7109375" style="401" customWidth="1"/>
    <col min="6147" max="6147" width="11.5703125" style="401" customWidth="1"/>
    <col min="6148" max="6148" width="9.140625" style="401"/>
    <col min="6149" max="6149" width="7.140625" style="401" customWidth="1"/>
    <col min="6150" max="6150" width="13.7109375" style="401" customWidth="1"/>
    <col min="6151" max="6151" width="10" style="401" customWidth="1"/>
    <col min="6152" max="6152" width="13.5703125" style="401" customWidth="1"/>
    <col min="6153" max="6400" width="9.140625" style="401"/>
    <col min="6401" max="6401" width="6.42578125" style="401" customWidth="1"/>
    <col min="6402" max="6402" width="13.7109375" style="401" customWidth="1"/>
    <col min="6403" max="6403" width="11.5703125" style="401" customWidth="1"/>
    <col min="6404" max="6404" width="9.140625" style="401"/>
    <col min="6405" max="6405" width="7.140625" style="401" customWidth="1"/>
    <col min="6406" max="6406" width="13.7109375" style="401" customWidth="1"/>
    <col min="6407" max="6407" width="10" style="401" customWidth="1"/>
    <col min="6408" max="6408" width="13.5703125" style="401" customWidth="1"/>
    <col min="6409" max="6656" width="9.140625" style="401"/>
    <col min="6657" max="6657" width="6.42578125" style="401" customWidth="1"/>
    <col min="6658" max="6658" width="13.7109375" style="401" customWidth="1"/>
    <col min="6659" max="6659" width="11.5703125" style="401" customWidth="1"/>
    <col min="6660" max="6660" width="9.140625" style="401"/>
    <col min="6661" max="6661" width="7.140625" style="401" customWidth="1"/>
    <col min="6662" max="6662" width="13.7109375" style="401" customWidth="1"/>
    <col min="6663" max="6663" width="10" style="401" customWidth="1"/>
    <col min="6664" max="6664" width="13.5703125" style="401" customWidth="1"/>
    <col min="6665" max="6912" width="9.140625" style="401"/>
    <col min="6913" max="6913" width="6.42578125" style="401" customWidth="1"/>
    <col min="6914" max="6914" width="13.7109375" style="401" customWidth="1"/>
    <col min="6915" max="6915" width="11.5703125" style="401" customWidth="1"/>
    <col min="6916" max="6916" width="9.140625" style="401"/>
    <col min="6917" max="6917" width="7.140625" style="401" customWidth="1"/>
    <col min="6918" max="6918" width="13.7109375" style="401" customWidth="1"/>
    <col min="6919" max="6919" width="10" style="401" customWidth="1"/>
    <col min="6920" max="6920" width="13.5703125" style="401" customWidth="1"/>
    <col min="6921" max="7168" width="9.140625" style="401"/>
    <col min="7169" max="7169" width="6.42578125" style="401" customWidth="1"/>
    <col min="7170" max="7170" width="13.7109375" style="401" customWidth="1"/>
    <col min="7171" max="7171" width="11.5703125" style="401" customWidth="1"/>
    <col min="7172" max="7172" width="9.140625" style="401"/>
    <col min="7173" max="7173" width="7.140625" style="401" customWidth="1"/>
    <col min="7174" max="7174" width="13.7109375" style="401" customWidth="1"/>
    <col min="7175" max="7175" width="10" style="401" customWidth="1"/>
    <col min="7176" max="7176" width="13.5703125" style="401" customWidth="1"/>
    <col min="7177" max="7424" width="9.140625" style="401"/>
    <col min="7425" max="7425" width="6.42578125" style="401" customWidth="1"/>
    <col min="7426" max="7426" width="13.7109375" style="401" customWidth="1"/>
    <col min="7427" max="7427" width="11.5703125" style="401" customWidth="1"/>
    <col min="7428" max="7428" width="9.140625" style="401"/>
    <col min="7429" max="7429" width="7.140625" style="401" customWidth="1"/>
    <col min="7430" max="7430" width="13.7109375" style="401" customWidth="1"/>
    <col min="7431" max="7431" width="10" style="401" customWidth="1"/>
    <col min="7432" max="7432" width="13.5703125" style="401" customWidth="1"/>
    <col min="7433" max="7680" width="9.140625" style="401"/>
    <col min="7681" max="7681" width="6.42578125" style="401" customWidth="1"/>
    <col min="7682" max="7682" width="13.7109375" style="401" customWidth="1"/>
    <col min="7683" max="7683" width="11.5703125" style="401" customWidth="1"/>
    <col min="7684" max="7684" width="9.140625" style="401"/>
    <col min="7685" max="7685" width="7.140625" style="401" customWidth="1"/>
    <col min="7686" max="7686" width="13.7109375" style="401" customWidth="1"/>
    <col min="7687" max="7687" width="10" style="401" customWidth="1"/>
    <col min="7688" max="7688" width="13.5703125" style="401" customWidth="1"/>
    <col min="7689" max="7936" width="9.140625" style="401"/>
    <col min="7937" max="7937" width="6.42578125" style="401" customWidth="1"/>
    <col min="7938" max="7938" width="13.7109375" style="401" customWidth="1"/>
    <col min="7939" max="7939" width="11.5703125" style="401" customWidth="1"/>
    <col min="7940" max="7940" width="9.140625" style="401"/>
    <col min="7941" max="7941" width="7.140625" style="401" customWidth="1"/>
    <col min="7942" max="7942" width="13.7109375" style="401" customWidth="1"/>
    <col min="7943" max="7943" width="10" style="401" customWidth="1"/>
    <col min="7944" max="7944" width="13.5703125" style="401" customWidth="1"/>
    <col min="7945" max="8192" width="9.140625" style="401"/>
    <col min="8193" max="8193" width="6.42578125" style="401" customWidth="1"/>
    <col min="8194" max="8194" width="13.7109375" style="401" customWidth="1"/>
    <col min="8195" max="8195" width="11.5703125" style="401" customWidth="1"/>
    <col min="8196" max="8196" width="9.140625" style="401"/>
    <col min="8197" max="8197" width="7.140625" style="401" customWidth="1"/>
    <col min="8198" max="8198" width="13.7109375" style="401" customWidth="1"/>
    <col min="8199" max="8199" width="10" style="401" customWidth="1"/>
    <col min="8200" max="8200" width="13.5703125" style="401" customWidth="1"/>
    <col min="8201" max="8448" width="9.140625" style="401"/>
    <col min="8449" max="8449" width="6.42578125" style="401" customWidth="1"/>
    <col min="8450" max="8450" width="13.7109375" style="401" customWidth="1"/>
    <col min="8451" max="8451" width="11.5703125" style="401" customWidth="1"/>
    <col min="8452" max="8452" width="9.140625" style="401"/>
    <col min="8453" max="8453" width="7.140625" style="401" customWidth="1"/>
    <col min="8454" max="8454" width="13.7109375" style="401" customWidth="1"/>
    <col min="8455" max="8455" width="10" style="401" customWidth="1"/>
    <col min="8456" max="8456" width="13.5703125" style="401" customWidth="1"/>
    <col min="8457" max="8704" width="9.140625" style="401"/>
    <col min="8705" max="8705" width="6.42578125" style="401" customWidth="1"/>
    <col min="8706" max="8706" width="13.7109375" style="401" customWidth="1"/>
    <col min="8707" max="8707" width="11.5703125" style="401" customWidth="1"/>
    <col min="8708" max="8708" width="9.140625" style="401"/>
    <col min="8709" max="8709" width="7.140625" style="401" customWidth="1"/>
    <col min="8710" max="8710" width="13.7109375" style="401" customWidth="1"/>
    <col min="8711" max="8711" width="10" style="401" customWidth="1"/>
    <col min="8712" max="8712" width="13.5703125" style="401" customWidth="1"/>
    <col min="8713" max="8960" width="9.140625" style="401"/>
    <col min="8961" max="8961" width="6.42578125" style="401" customWidth="1"/>
    <col min="8962" max="8962" width="13.7109375" style="401" customWidth="1"/>
    <col min="8963" max="8963" width="11.5703125" style="401" customWidth="1"/>
    <col min="8964" max="8964" width="9.140625" style="401"/>
    <col min="8965" max="8965" width="7.140625" style="401" customWidth="1"/>
    <col min="8966" max="8966" width="13.7109375" style="401" customWidth="1"/>
    <col min="8967" max="8967" width="10" style="401" customWidth="1"/>
    <col min="8968" max="8968" width="13.5703125" style="401" customWidth="1"/>
    <col min="8969" max="9216" width="9.140625" style="401"/>
    <col min="9217" max="9217" width="6.42578125" style="401" customWidth="1"/>
    <col min="9218" max="9218" width="13.7109375" style="401" customWidth="1"/>
    <col min="9219" max="9219" width="11.5703125" style="401" customWidth="1"/>
    <col min="9220" max="9220" width="9.140625" style="401"/>
    <col min="9221" max="9221" width="7.140625" style="401" customWidth="1"/>
    <col min="9222" max="9222" width="13.7109375" style="401" customWidth="1"/>
    <col min="9223" max="9223" width="10" style="401" customWidth="1"/>
    <col min="9224" max="9224" width="13.5703125" style="401" customWidth="1"/>
    <col min="9225" max="9472" width="9.140625" style="401"/>
    <col min="9473" max="9473" width="6.42578125" style="401" customWidth="1"/>
    <col min="9474" max="9474" width="13.7109375" style="401" customWidth="1"/>
    <col min="9475" max="9475" width="11.5703125" style="401" customWidth="1"/>
    <col min="9476" max="9476" width="9.140625" style="401"/>
    <col min="9477" max="9477" width="7.140625" style="401" customWidth="1"/>
    <col min="9478" max="9478" width="13.7109375" style="401" customWidth="1"/>
    <col min="9479" max="9479" width="10" style="401" customWidth="1"/>
    <col min="9480" max="9480" width="13.5703125" style="401" customWidth="1"/>
    <col min="9481" max="9728" width="9.140625" style="401"/>
    <col min="9729" max="9729" width="6.42578125" style="401" customWidth="1"/>
    <col min="9730" max="9730" width="13.7109375" style="401" customWidth="1"/>
    <col min="9731" max="9731" width="11.5703125" style="401" customWidth="1"/>
    <col min="9732" max="9732" width="9.140625" style="401"/>
    <col min="9733" max="9733" width="7.140625" style="401" customWidth="1"/>
    <col min="9734" max="9734" width="13.7109375" style="401" customWidth="1"/>
    <col min="9735" max="9735" width="10" style="401" customWidth="1"/>
    <col min="9736" max="9736" width="13.5703125" style="401" customWidth="1"/>
    <col min="9737" max="9984" width="9.140625" style="401"/>
    <col min="9985" max="9985" width="6.42578125" style="401" customWidth="1"/>
    <col min="9986" max="9986" width="13.7109375" style="401" customWidth="1"/>
    <col min="9987" max="9987" width="11.5703125" style="401" customWidth="1"/>
    <col min="9988" max="9988" width="9.140625" style="401"/>
    <col min="9989" max="9989" width="7.140625" style="401" customWidth="1"/>
    <col min="9990" max="9990" width="13.7109375" style="401" customWidth="1"/>
    <col min="9991" max="9991" width="10" style="401" customWidth="1"/>
    <col min="9992" max="9992" width="13.5703125" style="401" customWidth="1"/>
    <col min="9993" max="10240" width="9.140625" style="401"/>
    <col min="10241" max="10241" width="6.42578125" style="401" customWidth="1"/>
    <col min="10242" max="10242" width="13.7109375" style="401" customWidth="1"/>
    <col min="10243" max="10243" width="11.5703125" style="401" customWidth="1"/>
    <col min="10244" max="10244" width="9.140625" style="401"/>
    <col min="10245" max="10245" width="7.140625" style="401" customWidth="1"/>
    <col min="10246" max="10246" width="13.7109375" style="401" customWidth="1"/>
    <col min="10247" max="10247" width="10" style="401" customWidth="1"/>
    <col min="10248" max="10248" width="13.5703125" style="401" customWidth="1"/>
    <col min="10249" max="10496" width="9.140625" style="401"/>
    <col min="10497" max="10497" width="6.42578125" style="401" customWidth="1"/>
    <col min="10498" max="10498" width="13.7109375" style="401" customWidth="1"/>
    <col min="10499" max="10499" width="11.5703125" style="401" customWidth="1"/>
    <col min="10500" max="10500" width="9.140625" style="401"/>
    <col min="10501" max="10501" width="7.140625" style="401" customWidth="1"/>
    <col min="10502" max="10502" width="13.7109375" style="401" customWidth="1"/>
    <col min="10503" max="10503" width="10" style="401" customWidth="1"/>
    <col min="10504" max="10504" width="13.5703125" style="401" customWidth="1"/>
    <col min="10505" max="10752" width="9.140625" style="401"/>
    <col min="10753" max="10753" width="6.42578125" style="401" customWidth="1"/>
    <col min="10754" max="10754" width="13.7109375" style="401" customWidth="1"/>
    <col min="10755" max="10755" width="11.5703125" style="401" customWidth="1"/>
    <col min="10756" max="10756" width="9.140625" style="401"/>
    <col min="10757" max="10757" width="7.140625" style="401" customWidth="1"/>
    <col min="10758" max="10758" width="13.7109375" style="401" customWidth="1"/>
    <col min="10759" max="10759" width="10" style="401" customWidth="1"/>
    <col min="10760" max="10760" width="13.5703125" style="401" customWidth="1"/>
    <col min="10761" max="11008" width="9.140625" style="401"/>
    <col min="11009" max="11009" width="6.42578125" style="401" customWidth="1"/>
    <col min="11010" max="11010" width="13.7109375" style="401" customWidth="1"/>
    <col min="11011" max="11011" width="11.5703125" style="401" customWidth="1"/>
    <col min="11012" max="11012" width="9.140625" style="401"/>
    <col min="11013" max="11013" width="7.140625" style="401" customWidth="1"/>
    <col min="11014" max="11014" width="13.7109375" style="401" customWidth="1"/>
    <col min="11015" max="11015" width="10" style="401" customWidth="1"/>
    <col min="11016" max="11016" width="13.5703125" style="401" customWidth="1"/>
    <col min="11017" max="11264" width="9.140625" style="401"/>
    <col min="11265" max="11265" width="6.42578125" style="401" customWidth="1"/>
    <col min="11266" max="11266" width="13.7109375" style="401" customWidth="1"/>
    <col min="11267" max="11267" width="11.5703125" style="401" customWidth="1"/>
    <col min="11268" max="11268" width="9.140625" style="401"/>
    <col min="11269" max="11269" width="7.140625" style="401" customWidth="1"/>
    <col min="11270" max="11270" width="13.7109375" style="401" customWidth="1"/>
    <col min="11271" max="11271" width="10" style="401" customWidth="1"/>
    <col min="11272" max="11272" width="13.5703125" style="401" customWidth="1"/>
    <col min="11273" max="11520" width="9.140625" style="401"/>
    <col min="11521" max="11521" width="6.42578125" style="401" customWidth="1"/>
    <col min="11522" max="11522" width="13.7109375" style="401" customWidth="1"/>
    <col min="11523" max="11523" width="11.5703125" style="401" customWidth="1"/>
    <col min="11524" max="11524" width="9.140625" style="401"/>
    <col min="11525" max="11525" width="7.140625" style="401" customWidth="1"/>
    <col min="11526" max="11526" width="13.7109375" style="401" customWidth="1"/>
    <col min="11527" max="11527" width="10" style="401" customWidth="1"/>
    <col min="11528" max="11528" width="13.5703125" style="401" customWidth="1"/>
    <col min="11529" max="11776" width="9.140625" style="401"/>
    <col min="11777" max="11777" width="6.42578125" style="401" customWidth="1"/>
    <col min="11778" max="11778" width="13.7109375" style="401" customWidth="1"/>
    <col min="11779" max="11779" width="11.5703125" style="401" customWidth="1"/>
    <col min="11780" max="11780" width="9.140625" style="401"/>
    <col min="11781" max="11781" width="7.140625" style="401" customWidth="1"/>
    <col min="11782" max="11782" width="13.7109375" style="401" customWidth="1"/>
    <col min="11783" max="11783" width="10" style="401" customWidth="1"/>
    <col min="11784" max="11784" width="13.5703125" style="401" customWidth="1"/>
    <col min="11785" max="12032" width="9.140625" style="401"/>
    <col min="12033" max="12033" width="6.42578125" style="401" customWidth="1"/>
    <col min="12034" max="12034" width="13.7109375" style="401" customWidth="1"/>
    <col min="12035" max="12035" width="11.5703125" style="401" customWidth="1"/>
    <col min="12036" max="12036" width="9.140625" style="401"/>
    <col min="12037" max="12037" width="7.140625" style="401" customWidth="1"/>
    <col min="12038" max="12038" width="13.7109375" style="401" customWidth="1"/>
    <col min="12039" max="12039" width="10" style="401" customWidth="1"/>
    <col min="12040" max="12040" width="13.5703125" style="401" customWidth="1"/>
    <col min="12041" max="12288" width="9.140625" style="401"/>
    <col min="12289" max="12289" width="6.42578125" style="401" customWidth="1"/>
    <col min="12290" max="12290" width="13.7109375" style="401" customWidth="1"/>
    <col min="12291" max="12291" width="11.5703125" style="401" customWidth="1"/>
    <col min="12292" max="12292" width="9.140625" style="401"/>
    <col min="12293" max="12293" width="7.140625" style="401" customWidth="1"/>
    <col min="12294" max="12294" width="13.7109375" style="401" customWidth="1"/>
    <col min="12295" max="12295" width="10" style="401" customWidth="1"/>
    <col min="12296" max="12296" width="13.5703125" style="401" customWidth="1"/>
    <col min="12297" max="12544" width="9.140625" style="401"/>
    <col min="12545" max="12545" width="6.42578125" style="401" customWidth="1"/>
    <col min="12546" max="12546" width="13.7109375" style="401" customWidth="1"/>
    <col min="12547" max="12547" width="11.5703125" style="401" customWidth="1"/>
    <col min="12548" max="12548" width="9.140625" style="401"/>
    <col min="12549" max="12549" width="7.140625" style="401" customWidth="1"/>
    <col min="12550" max="12550" width="13.7109375" style="401" customWidth="1"/>
    <col min="12551" max="12551" width="10" style="401" customWidth="1"/>
    <col min="12552" max="12552" width="13.5703125" style="401" customWidth="1"/>
    <col min="12553" max="12800" width="9.140625" style="401"/>
    <col min="12801" max="12801" width="6.42578125" style="401" customWidth="1"/>
    <col min="12802" max="12802" width="13.7109375" style="401" customWidth="1"/>
    <col min="12803" max="12803" width="11.5703125" style="401" customWidth="1"/>
    <col min="12804" max="12804" width="9.140625" style="401"/>
    <col min="12805" max="12805" width="7.140625" style="401" customWidth="1"/>
    <col min="12806" max="12806" width="13.7109375" style="401" customWidth="1"/>
    <col min="12807" max="12807" width="10" style="401" customWidth="1"/>
    <col min="12808" max="12808" width="13.5703125" style="401" customWidth="1"/>
    <col min="12809" max="13056" width="9.140625" style="401"/>
    <col min="13057" max="13057" width="6.42578125" style="401" customWidth="1"/>
    <col min="13058" max="13058" width="13.7109375" style="401" customWidth="1"/>
    <col min="13059" max="13059" width="11.5703125" style="401" customWidth="1"/>
    <col min="13060" max="13060" width="9.140625" style="401"/>
    <col min="13061" max="13061" width="7.140625" style="401" customWidth="1"/>
    <col min="13062" max="13062" width="13.7109375" style="401" customWidth="1"/>
    <col min="13063" max="13063" width="10" style="401" customWidth="1"/>
    <col min="13064" max="13064" width="13.5703125" style="401" customWidth="1"/>
    <col min="13065" max="13312" width="9.140625" style="401"/>
    <col min="13313" max="13313" width="6.42578125" style="401" customWidth="1"/>
    <col min="13314" max="13314" width="13.7109375" style="401" customWidth="1"/>
    <col min="13315" max="13315" width="11.5703125" style="401" customWidth="1"/>
    <col min="13316" max="13316" width="9.140625" style="401"/>
    <col min="13317" max="13317" width="7.140625" style="401" customWidth="1"/>
    <col min="13318" max="13318" width="13.7109375" style="401" customWidth="1"/>
    <col min="13319" max="13319" width="10" style="401" customWidth="1"/>
    <col min="13320" max="13320" width="13.5703125" style="401" customWidth="1"/>
    <col min="13321" max="13568" width="9.140625" style="401"/>
    <col min="13569" max="13569" width="6.42578125" style="401" customWidth="1"/>
    <col min="13570" max="13570" width="13.7109375" style="401" customWidth="1"/>
    <col min="13571" max="13571" width="11.5703125" style="401" customWidth="1"/>
    <col min="13572" max="13572" width="9.140625" style="401"/>
    <col min="13573" max="13573" width="7.140625" style="401" customWidth="1"/>
    <col min="13574" max="13574" width="13.7109375" style="401" customWidth="1"/>
    <col min="13575" max="13575" width="10" style="401" customWidth="1"/>
    <col min="13576" max="13576" width="13.5703125" style="401" customWidth="1"/>
    <col min="13577" max="13824" width="9.140625" style="401"/>
    <col min="13825" max="13825" width="6.42578125" style="401" customWidth="1"/>
    <col min="13826" max="13826" width="13.7109375" style="401" customWidth="1"/>
    <col min="13827" max="13827" width="11.5703125" style="401" customWidth="1"/>
    <col min="13828" max="13828" width="9.140625" style="401"/>
    <col min="13829" max="13829" width="7.140625" style="401" customWidth="1"/>
    <col min="13830" max="13830" width="13.7109375" style="401" customWidth="1"/>
    <col min="13831" max="13831" width="10" style="401" customWidth="1"/>
    <col min="13832" max="13832" width="13.5703125" style="401" customWidth="1"/>
    <col min="13833" max="14080" width="9.140625" style="401"/>
    <col min="14081" max="14081" width="6.42578125" style="401" customWidth="1"/>
    <col min="14082" max="14082" width="13.7109375" style="401" customWidth="1"/>
    <col min="14083" max="14083" width="11.5703125" style="401" customWidth="1"/>
    <col min="14084" max="14084" width="9.140625" style="401"/>
    <col min="14085" max="14085" width="7.140625" style="401" customWidth="1"/>
    <col min="14086" max="14086" width="13.7109375" style="401" customWidth="1"/>
    <col min="14087" max="14087" width="10" style="401" customWidth="1"/>
    <col min="14088" max="14088" width="13.5703125" style="401" customWidth="1"/>
    <col min="14089" max="14336" width="9.140625" style="401"/>
    <col min="14337" max="14337" width="6.42578125" style="401" customWidth="1"/>
    <col min="14338" max="14338" width="13.7109375" style="401" customWidth="1"/>
    <col min="14339" max="14339" width="11.5703125" style="401" customWidth="1"/>
    <col min="14340" max="14340" width="9.140625" style="401"/>
    <col min="14341" max="14341" width="7.140625" style="401" customWidth="1"/>
    <col min="14342" max="14342" width="13.7109375" style="401" customWidth="1"/>
    <col min="14343" max="14343" width="10" style="401" customWidth="1"/>
    <col min="14344" max="14344" width="13.5703125" style="401" customWidth="1"/>
    <col min="14345" max="14592" width="9.140625" style="401"/>
    <col min="14593" max="14593" width="6.42578125" style="401" customWidth="1"/>
    <col min="14594" max="14594" width="13.7109375" style="401" customWidth="1"/>
    <col min="14595" max="14595" width="11.5703125" style="401" customWidth="1"/>
    <col min="14596" max="14596" width="9.140625" style="401"/>
    <col min="14597" max="14597" width="7.140625" style="401" customWidth="1"/>
    <col min="14598" max="14598" width="13.7109375" style="401" customWidth="1"/>
    <col min="14599" max="14599" width="10" style="401" customWidth="1"/>
    <col min="14600" max="14600" width="13.5703125" style="401" customWidth="1"/>
    <col min="14601" max="14848" width="9.140625" style="401"/>
    <col min="14849" max="14849" width="6.42578125" style="401" customWidth="1"/>
    <col min="14850" max="14850" width="13.7109375" style="401" customWidth="1"/>
    <col min="14851" max="14851" width="11.5703125" style="401" customWidth="1"/>
    <col min="14852" max="14852" width="9.140625" style="401"/>
    <col min="14853" max="14853" width="7.140625" style="401" customWidth="1"/>
    <col min="14854" max="14854" width="13.7109375" style="401" customWidth="1"/>
    <col min="14855" max="14855" width="10" style="401" customWidth="1"/>
    <col min="14856" max="14856" width="13.5703125" style="401" customWidth="1"/>
    <col min="14857" max="15104" width="9.140625" style="401"/>
    <col min="15105" max="15105" width="6.42578125" style="401" customWidth="1"/>
    <col min="15106" max="15106" width="13.7109375" style="401" customWidth="1"/>
    <col min="15107" max="15107" width="11.5703125" style="401" customWidth="1"/>
    <col min="15108" max="15108" width="9.140625" style="401"/>
    <col min="15109" max="15109" width="7.140625" style="401" customWidth="1"/>
    <col min="15110" max="15110" width="13.7109375" style="401" customWidth="1"/>
    <col min="15111" max="15111" width="10" style="401" customWidth="1"/>
    <col min="15112" max="15112" width="13.5703125" style="401" customWidth="1"/>
    <col min="15113" max="15360" width="9.140625" style="401"/>
    <col min="15361" max="15361" width="6.42578125" style="401" customWidth="1"/>
    <col min="15362" max="15362" width="13.7109375" style="401" customWidth="1"/>
    <col min="15363" max="15363" width="11.5703125" style="401" customWidth="1"/>
    <col min="15364" max="15364" width="9.140625" style="401"/>
    <col min="15365" max="15365" width="7.140625" style="401" customWidth="1"/>
    <col min="15366" max="15366" width="13.7109375" style="401" customWidth="1"/>
    <col min="15367" max="15367" width="10" style="401" customWidth="1"/>
    <col min="15368" max="15368" width="13.5703125" style="401" customWidth="1"/>
    <col min="15369" max="15616" width="9.140625" style="401"/>
    <col min="15617" max="15617" width="6.42578125" style="401" customWidth="1"/>
    <col min="15618" max="15618" width="13.7109375" style="401" customWidth="1"/>
    <col min="15619" max="15619" width="11.5703125" style="401" customWidth="1"/>
    <col min="15620" max="15620" width="9.140625" style="401"/>
    <col min="15621" max="15621" width="7.140625" style="401" customWidth="1"/>
    <col min="15622" max="15622" width="13.7109375" style="401" customWidth="1"/>
    <col min="15623" max="15623" width="10" style="401" customWidth="1"/>
    <col min="15624" max="15624" width="13.5703125" style="401" customWidth="1"/>
    <col min="15625" max="15872" width="9.140625" style="401"/>
    <col min="15873" max="15873" width="6.42578125" style="401" customWidth="1"/>
    <col min="15874" max="15874" width="13.7109375" style="401" customWidth="1"/>
    <col min="15875" max="15875" width="11.5703125" style="401" customWidth="1"/>
    <col min="15876" max="15876" width="9.140625" style="401"/>
    <col min="15877" max="15877" width="7.140625" style="401" customWidth="1"/>
    <col min="15878" max="15878" width="13.7109375" style="401" customWidth="1"/>
    <col min="15879" max="15879" width="10" style="401" customWidth="1"/>
    <col min="15880" max="15880" width="13.5703125" style="401" customWidth="1"/>
    <col min="15881" max="16128" width="9.140625" style="401"/>
    <col min="16129" max="16129" width="6.42578125" style="401" customWidth="1"/>
    <col min="16130" max="16130" width="13.7109375" style="401" customWidth="1"/>
    <col min="16131" max="16131" width="11.5703125" style="401" customWidth="1"/>
    <col min="16132" max="16132" width="9.140625" style="401"/>
    <col min="16133" max="16133" width="7.140625" style="401" customWidth="1"/>
    <col min="16134" max="16134" width="13.7109375" style="401" customWidth="1"/>
    <col min="16135" max="16135" width="10" style="401" customWidth="1"/>
    <col min="16136" max="16136" width="13.5703125" style="401" customWidth="1"/>
    <col min="16137" max="16384" width="9.140625" style="401"/>
  </cols>
  <sheetData>
    <row r="2" spans="1:8">
      <c r="A2" s="749" t="s">
        <v>241</v>
      </c>
      <c r="B2" s="749"/>
      <c r="C2" s="749"/>
      <c r="D2" s="749"/>
      <c r="E2" s="749"/>
      <c r="F2" s="749"/>
      <c r="G2" s="749"/>
      <c r="H2" s="749"/>
    </row>
    <row r="3" spans="1:8">
      <c r="A3" s="750" t="s">
        <v>243</v>
      </c>
      <c r="B3" s="750"/>
      <c r="C3" s="750"/>
      <c r="D3" s="750"/>
      <c r="E3" s="750"/>
      <c r="F3" s="750"/>
      <c r="G3" s="750"/>
      <c r="H3" s="750"/>
    </row>
    <row r="4" spans="1:8" ht="9" customHeight="1"/>
    <row r="5" spans="1:8" ht="12" customHeight="1"/>
    <row r="6" spans="1:8">
      <c r="A6" s="751" t="s">
        <v>296</v>
      </c>
      <c r="B6" s="751"/>
      <c r="C6" s="751"/>
      <c r="D6" s="751"/>
      <c r="E6" s="751"/>
      <c r="F6" s="751"/>
      <c r="G6" s="751"/>
      <c r="H6" s="751"/>
    </row>
    <row r="7" spans="1:8" ht="9.75" customHeight="1"/>
    <row r="8" spans="1:8" ht="6" customHeight="1"/>
    <row r="9" spans="1:8" ht="15" customHeight="1">
      <c r="A9" s="752" t="s">
        <v>354</v>
      </c>
      <c r="B9" s="752"/>
      <c r="C9" s="752"/>
      <c r="D9" s="752"/>
      <c r="E9" s="752"/>
      <c r="F9" s="752"/>
      <c r="G9" s="752"/>
      <c r="H9" s="752"/>
    </row>
    <row r="10" spans="1:8">
      <c r="D10" s="327"/>
    </row>
    <row r="11" spans="1:8">
      <c r="C11" s="751" t="s">
        <v>355</v>
      </c>
      <c r="D11" s="751"/>
      <c r="E11" s="751"/>
      <c r="F11" s="751"/>
    </row>
    <row r="12" spans="1:8">
      <c r="B12" s="753"/>
      <c r="C12" s="753"/>
      <c r="D12" s="753"/>
      <c r="E12" s="753"/>
      <c r="F12" s="753"/>
      <c r="G12" s="753"/>
    </row>
    <row r="13" spans="1:8" ht="3" customHeight="1"/>
    <row r="14" spans="1:8" ht="15" customHeight="1">
      <c r="A14" s="746" t="s">
        <v>298</v>
      </c>
      <c r="B14" s="746"/>
      <c r="C14" s="328">
        <v>44834</v>
      </c>
      <c r="D14" s="329"/>
      <c r="E14" s="329"/>
      <c r="F14" s="329"/>
      <c r="G14" s="329"/>
      <c r="H14" s="329"/>
    </row>
    <row r="15" spans="1:8">
      <c r="A15" s="754" t="s">
        <v>356</v>
      </c>
      <c r="B15" s="754"/>
      <c r="C15" s="754"/>
      <c r="D15" s="754"/>
      <c r="E15" s="754"/>
      <c r="F15" s="754"/>
      <c r="G15" s="754"/>
      <c r="H15" s="754"/>
    </row>
    <row r="16" spans="1:8" ht="28.5" customHeight="1">
      <c r="A16" s="341" t="s">
        <v>300</v>
      </c>
      <c r="B16" s="341" t="s">
        <v>301</v>
      </c>
      <c r="C16" s="755" t="s">
        <v>302</v>
      </c>
      <c r="D16" s="756"/>
      <c r="E16" s="757"/>
      <c r="F16" s="341" t="s">
        <v>303</v>
      </c>
      <c r="G16" s="342" t="s">
        <v>304</v>
      </c>
      <c r="H16" s="342" t="s">
        <v>305</v>
      </c>
    </row>
    <row r="17" spans="1:8">
      <c r="A17" s="330">
        <v>1</v>
      </c>
      <c r="B17" s="399" t="s">
        <v>223</v>
      </c>
      <c r="C17" s="743" t="s">
        <v>306</v>
      </c>
      <c r="D17" s="743"/>
      <c r="E17" s="743"/>
      <c r="F17" s="54" t="s">
        <v>310</v>
      </c>
      <c r="G17" s="333">
        <v>1</v>
      </c>
      <c r="H17" s="334">
        <v>13068.19</v>
      </c>
    </row>
    <row r="18" spans="1:8">
      <c r="A18" s="330">
        <v>2</v>
      </c>
      <c r="B18" s="399" t="s">
        <v>223</v>
      </c>
      <c r="C18" s="743" t="s">
        <v>357</v>
      </c>
      <c r="D18" s="743"/>
      <c r="E18" s="743"/>
      <c r="F18" s="54" t="s">
        <v>310</v>
      </c>
      <c r="G18" s="333">
        <v>1</v>
      </c>
      <c r="H18" s="334">
        <v>1760.62</v>
      </c>
    </row>
    <row r="19" spans="1:8">
      <c r="A19" s="330">
        <v>3</v>
      </c>
      <c r="B19" s="399" t="s">
        <v>223</v>
      </c>
      <c r="C19" s="743" t="s">
        <v>358</v>
      </c>
      <c r="D19" s="743"/>
      <c r="E19" s="743"/>
      <c r="F19" s="54" t="s">
        <v>310</v>
      </c>
      <c r="G19" s="333">
        <v>1</v>
      </c>
      <c r="H19" s="334">
        <v>7031.33</v>
      </c>
    </row>
    <row r="20" spans="1:8">
      <c r="A20" s="330">
        <v>4</v>
      </c>
      <c r="B20" s="399" t="s">
        <v>223</v>
      </c>
      <c r="C20" s="743" t="s">
        <v>359</v>
      </c>
      <c r="D20" s="743"/>
      <c r="E20" s="743"/>
      <c r="F20" s="54" t="s">
        <v>310</v>
      </c>
      <c r="G20" s="333">
        <v>1</v>
      </c>
      <c r="H20" s="334">
        <v>100.51</v>
      </c>
    </row>
    <row r="21" spans="1:8">
      <c r="A21" s="330"/>
      <c r="B21" s="399"/>
      <c r="C21" s="744" t="s">
        <v>307</v>
      </c>
      <c r="D21" s="744"/>
      <c r="E21" s="744"/>
      <c r="F21" s="335" t="s">
        <v>310</v>
      </c>
      <c r="G21" s="336">
        <v>1</v>
      </c>
      <c r="H21" s="337">
        <f>0+H17+H18+H19</f>
        <v>21860.14</v>
      </c>
    </row>
    <row r="22" spans="1:8">
      <c r="A22" s="330">
        <v>5</v>
      </c>
      <c r="B22" s="399" t="s">
        <v>223</v>
      </c>
      <c r="C22" s="743" t="s">
        <v>306</v>
      </c>
      <c r="D22" s="743"/>
      <c r="E22" s="743"/>
      <c r="F22" s="54" t="s">
        <v>311</v>
      </c>
      <c r="G22" s="333">
        <v>1</v>
      </c>
      <c r="H22" s="334">
        <v>127708.68</v>
      </c>
    </row>
    <row r="23" spans="1:8">
      <c r="A23" s="330">
        <v>6</v>
      </c>
      <c r="B23" s="399" t="s">
        <v>223</v>
      </c>
      <c r="C23" s="743" t="s">
        <v>357</v>
      </c>
      <c r="D23" s="743"/>
      <c r="E23" s="743"/>
      <c r="F23" s="54" t="s">
        <v>311</v>
      </c>
      <c r="G23" s="333">
        <v>1</v>
      </c>
      <c r="H23" s="334">
        <v>3352.32</v>
      </c>
    </row>
    <row r="24" spans="1:8">
      <c r="A24" s="330">
        <v>7</v>
      </c>
      <c r="B24" s="399" t="s">
        <v>223</v>
      </c>
      <c r="C24" s="743" t="s">
        <v>358</v>
      </c>
      <c r="D24" s="743"/>
      <c r="E24" s="743"/>
      <c r="F24" s="54" t="s">
        <v>311</v>
      </c>
      <c r="G24" s="333">
        <v>1</v>
      </c>
      <c r="H24" s="334">
        <v>48979.26</v>
      </c>
    </row>
    <row r="25" spans="1:8">
      <c r="A25" s="330">
        <v>8</v>
      </c>
      <c r="B25" s="399" t="s">
        <v>223</v>
      </c>
      <c r="C25" s="743" t="s">
        <v>359</v>
      </c>
      <c r="D25" s="743"/>
      <c r="E25" s="743"/>
      <c r="F25" s="54" t="s">
        <v>311</v>
      </c>
      <c r="G25" s="333">
        <v>1</v>
      </c>
      <c r="H25" s="334">
        <v>700.05</v>
      </c>
    </row>
    <row r="26" spans="1:8">
      <c r="A26" s="330"/>
      <c r="B26" s="399"/>
      <c r="C26" s="744" t="s">
        <v>307</v>
      </c>
      <c r="D26" s="744"/>
      <c r="E26" s="744"/>
      <c r="F26" s="335" t="s">
        <v>311</v>
      </c>
      <c r="G26" s="336">
        <v>1</v>
      </c>
      <c r="H26" s="337">
        <f>0+H22+H23+H24</f>
        <v>180040.26</v>
      </c>
    </row>
    <row r="27" spans="1:8">
      <c r="A27" s="330">
        <v>9</v>
      </c>
      <c r="B27" s="399" t="s">
        <v>225</v>
      </c>
      <c r="C27" s="743" t="s">
        <v>308</v>
      </c>
      <c r="D27" s="743"/>
      <c r="E27" s="743"/>
      <c r="F27" s="54" t="s">
        <v>310</v>
      </c>
      <c r="G27" s="333">
        <v>1</v>
      </c>
      <c r="H27" s="334">
        <v>1149.76</v>
      </c>
    </row>
    <row r="28" spans="1:8">
      <c r="A28" s="330">
        <v>10</v>
      </c>
      <c r="B28" s="399" t="s">
        <v>225</v>
      </c>
      <c r="C28" s="743" t="s">
        <v>306</v>
      </c>
      <c r="D28" s="743"/>
      <c r="E28" s="743"/>
      <c r="F28" s="54" t="s">
        <v>310</v>
      </c>
      <c r="G28" s="333">
        <v>1</v>
      </c>
      <c r="H28" s="334">
        <v>5952.47</v>
      </c>
    </row>
    <row r="29" spans="1:8">
      <c r="A29" s="330">
        <v>11</v>
      </c>
      <c r="B29" s="399" t="s">
        <v>225</v>
      </c>
      <c r="C29" s="743" t="s">
        <v>357</v>
      </c>
      <c r="D29" s="743"/>
      <c r="E29" s="743"/>
      <c r="F29" s="54" t="s">
        <v>310</v>
      </c>
      <c r="G29" s="333">
        <v>1</v>
      </c>
      <c r="H29" s="334">
        <v>2588.3000000000002</v>
      </c>
    </row>
    <row r="30" spans="1:8">
      <c r="A30" s="330"/>
      <c r="B30" s="399"/>
      <c r="C30" s="744" t="s">
        <v>307</v>
      </c>
      <c r="D30" s="744"/>
      <c r="E30" s="744"/>
      <c r="F30" s="335" t="s">
        <v>310</v>
      </c>
      <c r="G30" s="336">
        <v>1</v>
      </c>
      <c r="H30" s="337">
        <f>0+H27+H28+H29</f>
        <v>9690.5300000000007</v>
      </c>
    </row>
    <row r="31" spans="1:8">
      <c r="A31" s="330">
        <v>12</v>
      </c>
      <c r="B31" s="399" t="s">
        <v>225</v>
      </c>
      <c r="C31" s="743" t="s">
        <v>306</v>
      </c>
      <c r="D31" s="743"/>
      <c r="E31" s="743"/>
      <c r="F31" s="54" t="s">
        <v>311</v>
      </c>
      <c r="G31" s="333">
        <v>1</v>
      </c>
      <c r="H31" s="334">
        <v>47874.720000000001</v>
      </c>
    </row>
    <row r="32" spans="1:8">
      <c r="A32" s="330">
        <v>13</v>
      </c>
      <c r="B32" s="399" t="s">
        <v>225</v>
      </c>
      <c r="C32" s="743" t="s">
        <v>357</v>
      </c>
      <c r="D32" s="743"/>
      <c r="E32" s="743"/>
      <c r="F32" s="54" t="s">
        <v>311</v>
      </c>
      <c r="G32" s="333">
        <v>1</v>
      </c>
      <c r="H32" s="334">
        <v>6260.17</v>
      </c>
    </row>
    <row r="33" spans="1:8">
      <c r="A33" s="330">
        <v>14</v>
      </c>
      <c r="B33" s="399" t="s">
        <v>225</v>
      </c>
      <c r="C33" s="743" t="s">
        <v>358</v>
      </c>
      <c r="D33" s="743"/>
      <c r="E33" s="743"/>
      <c r="F33" s="54" t="s">
        <v>311</v>
      </c>
      <c r="G33" s="333">
        <v>1</v>
      </c>
      <c r="H33" s="334">
        <v>9192.39</v>
      </c>
    </row>
    <row r="34" spans="1:8">
      <c r="A34" s="330">
        <v>15</v>
      </c>
      <c r="B34" s="399" t="s">
        <v>225</v>
      </c>
      <c r="C34" s="743" t="s">
        <v>359</v>
      </c>
      <c r="D34" s="743"/>
      <c r="E34" s="743"/>
      <c r="F34" s="54" t="s">
        <v>311</v>
      </c>
      <c r="G34" s="333">
        <v>1</v>
      </c>
      <c r="H34" s="334">
        <v>131.38</v>
      </c>
    </row>
    <row r="35" spans="1:8">
      <c r="A35" s="330"/>
      <c r="B35" s="399"/>
      <c r="C35" s="744" t="s">
        <v>307</v>
      </c>
      <c r="D35" s="744"/>
      <c r="E35" s="744"/>
      <c r="F35" s="335" t="s">
        <v>311</v>
      </c>
      <c r="G35" s="336">
        <v>1</v>
      </c>
      <c r="H35" s="337">
        <f>0+H31+H32+H33</f>
        <v>63327.28</v>
      </c>
    </row>
    <row r="36" spans="1:8">
      <c r="A36" s="330">
        <v>16</v>
      </c>
      <c r="B36" s="399" t="s">
        <v>22</v>
      </c>
      <c r="C36" s="743" t="s">
        <v>306</v>
      </c>
      <c r="D36" s="743"/>
      <c r="E36" s="743"/>
      <c r="F36" s="54" t="s">
        <v>310</v>
      </c>
      <c r="G36" s="333">
        <v>1</v>
      </c>
      <c r="H36" s="334">
        <v>8100</v>
      </c>
    </row>
    <row r="37" spans="1:8">
      <c r="A37" s="330">
        <v>17</v>
      </c>
      <c r="B37" s="399" t="s">
        <v>22</v>
      </c>
      <c r="C37" s="743" t="s">
        <v>357</v>
      </c>
      <c r="D37" s="743"/>
      <c r="E37" s="743"/>
      <c r="F37" s="54" t="s">
        <v>310</v>
      </c>
      <c r="G37" s="333">
        <v>1</v>
      </c>
      <c r="H37" s="334">
        <v>4049.47</v>
      </c>
    </row>
    <row r="38" spans="1:8">
      <c r="A38" s="330">
        <v>18</v>
      </c>
      <c r="B38" s="399" t="s">
        <v>22</v>
      </c>
      <c r="C38" s="743" t="s">
        <v>358</v>
      </c>
      <c r="D38" s="743"/>
      <c r="E38" s="743"/>
      <c r="F38" s="54" t="s">
        <v>310</v>
      </c>
      <c r="G38" s="333">
        <v>1</v>
      </c>
      <c r="H38" s="334">
        <v>6343.44</v>
      </c>
    </row>
    <row r="39" spans="1:8">
      <c r="A39" s="330">
        <v>19</v>
      </c>
      <c r="B39" s="399" t="s">
        <v>22</v>
      </c>
      <c r="C39" s="743" t="s">
        <v>359</v>
      </c>
      <c r="D39" s="743"/>
      <c r="E39" s="743"/>
      <c r="F39" s="54" t="s">
        <v>310</v>
      </c>
      <c r="G39" s="333">
        <v>1</v>
      </c>
      <c r="H39" s="334">
        <v>90.66</v>
      </c>
    </row>
    <row r="40" spans="1:8">
      <c r="A40" s="330"/>
      <c r="B40" s="399"/>
      <c r="C40" s="744" t="s">
        <v>307</v>
      </c>
      <c r="D40" s="744"/>
      <c r="E40" s="744"/>
      <c r="F40" s="335" t="s">
        <v>310</v>
      </c>
      <c r="G40" s="336">
        <v>1</v>
      </c>
      <c r="H40" s="337">
        <f>0+H36+H37+H38</f>
        <v>18492.91</v>
      </c>
    </row>
    <row r="41" spans="1:8" ht="8.25" customHeight="1">
      <c r="C41" s="745"/>
      <c r="D41" s="745"/>
      <c r="E41" s="745"/>
    </row>
    <row r="42" spans="1:8">
      <c r="A42" s="746" t="s">
        <v>418</v>
      </c>
      <c r="B42" s="746"/>
      <c r="C42" s="746"/>
      <c r="D42" s="746"/>
      <c r="E42" s="747" t="s">
        <v>219</v>
      </c>
      <c r="F42" s="747"/>
      <c r="G42" s="747"/>
      <c r="H42" s="747"/>
    </row>
    <row r="43" spans="1:8">
      <c r="E43" s="748" t="s">
        <v>309</v>
      </c>
      <c r="F43" s="748"/>
      <c r="G43" s="748"/>
      <c r="H43" s="748"/>
    </row>
    <row r="44" spans="1:8" ht="11.25" customHeight="1"/>
    <row r="45" spans="1:8" ht="27" customHeight="1">
      <c r="A45" s="746" t="s">
        <v>313</v>
      </c>
      <c r="B45" s="746"/>
      <c r="C45" s="746"/>
      <c r="D45" s="746"/>
      <c r="E45" s="747" t="s">
        <v>408</v>
      </c>
      <c r="F45" s="747"/>
      <c r="G45" s="747"/>
      <c r="H45" s="747"/>
    </row>
    <row r="46" spans="1:8">
      <c r="E46" s="748" t="s">
        <v>309</v>
      </c>
      <c r="F46" s="748"/>
      <c r="G46" s="748"/>
      <c r="H46" s="748"/>
    </row>
    <row r="47" spans="1:8">
      <c r="A47" s="74" t="s">
        <v>314</v>
      </c>
      <c r="B47" s="74"/>
      <c r="C47" s="74"/>
      <c r="D47" s="74"/>
    </row>
  </sheetData>
  <mergeCells count="40">
    <mergeCell ref="C38:E38"/>
    <mergeCell ref="C39:E39"/>
    <mergeCell ref="C40:E40"/>
    <mergeCell ref="C41:E41"/>
    <mergeCell ref="E43:H43"/>
    <mergeCell ref="A42:D42"/>
    <mergeCell ref="E42:H42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20:E20"/>
    <mergeCell ref="C21:E21"/>
    <mergeCell ref="C22:E22"/>
    <mergeCell ref="C23:E23"/>
    <mergeCell ref="C24:E24"/>
    <mergeCell ref="A45:D45"/>
    <mergeCell ref="E45:H45"/>
    <mergeCell ref="E46:H46"/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3" workbookViewId="0">
      <selection activeCell="C44" sqref="C44"/>
    </sheetView>
  </sheetViews>
  <sheetFormatPr defaultRowHeight="15"/>
  <cols>
    <col min="1" max="1" width="6.42578125" style="400" customWidth="1"/>
    <col min="2" max="2" width="13.7109375" style="400" customWidth="1"/>
    <col min="3" max="3" width="11.5703125" style="400" customWidth="1"/>
    <col min="4" max="4" width="9.140625" style="400"/>
    <col min="5" max="5" width="7.140625" style="400" customWidth="1"/>
    <col min="6" max="6" width="13.7109375" style="400" customWidth="1"/>
    <col min="7" max="7" width="10" style="400" customWidth="1"/>
    <col min="8" max="8" width="13.5703125" style="400" customWidth="1"/>
    <col min="9" max="9" width="9.140625" style="400"/>
    <col min="10" max="256" width="9.140625" style="401"/>
    <col min="257" max="257" width="6.42578125" style="401" customWidth="1"/>
    <col min="258" max="258" width="13.7109375" style="401" customWidth="1"/>
    <col min="259" max="259" width="11.5703125" style="401" customWidth="1"/>
    <col min="260" max="260" width="9.140625" style="401"/>
    <col min="261" max="261" width="7.140625" style="401" customWidth="1"/>
    <col min="262" max="262" width="13.7109375" style="401" customWidth="1"/>
    <col min="263" max="263" width="10" style="401" customWidth="1"/>
    <col min="264" max="264" width="13.5703125" style="401" customWidth="1"/>
    <col min="265" max="512" width="9.140625" style="401"/>
    <col min="513" max="513" width="6.42578125" style="401" customWidth="1"/>
    <col min="514" max="514" width="13.7109375" style="401" customWidth="1"/>
    <col min="515" max="515" width="11.5703125" style="401" customWidth="1"/>
    <col min="516" max="516" width="9.140625" style="401"/>
    <col min="517" max="517" width="7.140625" style="401" customWidth="1"/>
    <col min="518" max="518" width="13.7109375" style="401" customWidth="1"/>
    <col min="519" max="519" width="10" style="401" customWidth="1"/>
    <col min="520" max="520" width="13.5703125" style="401" customWidth="1"/>
    <col min="521" max="768" width="9.140625" style="401"/>
    <col min="769" max="769" width="6.42578125" style="401" customWidth="1"/>
    <col min="770" max="770" width="13.7109375" style="401" customWidth="1"/>
    <col min="771" max="771" width="11.5703125" style="401" customWidth="1"/>
    <col min="772" max="772" width="9.140625" style="401"/>
    <col min="773" max="773" width="7.140625" style="401" customWidth="1"/>
    <col min="774" max="774" width="13.7109375" style="401" customWidth="1"/>
    <col min="775" max="775" width="10" style="401" customWidth="1"/>
    <col min="776" max="776" width="13.5703125" style="401" customWidth="1"/>
    <col min="777" max="1024" width="9.140625" style="401"/>
    <col min="1025" max="1025" width="6.42578125" style="401" customWidth="1"/>
    <col min="1026" max="1026" width="13.7109375" style="401" customWidth="1"/>
    <col min="1027" max="1027" width="11.5703125" style="401" customWidth="1"/>
    <col min="1028" max="1028" width="9.140625" style="401"/>
    <col min="1029" max="1029" width="7.140625" style="401" customWidth="1"/>
    <col min="1030" max="1030" width="13.7109375" style="401" customWidth="1"/>
    <col min="1031" max="1031" width="10" style="401" customWidth="1"/>
    <col min="1032" max="1032" width="13.5703125" style="401" customWidth="1"/>
    <col min="1033" max="1280" width="9.140625" style="401"/>
    <col min="1281" max="1281" width="6.42578125" style="401" customWidth="1"/>
    <col min="1282" max="1282" width="13.7109375" style="401" customWidth="1"/>
    <col min="1283" max="1283" width="11.5703125" style="401" customWidth="1"/>
    <col min="1284" max="1284" width="9.140625" style="401"/>
    <col min="1285" max="1285" width="7.140625" style="401" customWidth="1"/>
    <col min="1286" max="1286" width="13.7109375" style="401" customWidth="1"/>
    <col min="1287" max="1287" width="10" style="401" customWidth="1"/>
    <col min="1288" max="1288" width="13.5703125" style="401" customWidth="1"/>
    <col min="1289" max="1536" width="9.140625" style="401"/>
    <col min="1537" max="1537" width="6.42578125" style="401" customWidth="1"/>
    <col min="1538" max="1538" width="13.7109375" style="401" customWidth="1"/>
    <col min="1539" max="1539" width="11.5703125" style="401" customWidth="1"/>
    <col min="1540" max="1540" width="9.140625" style="401"/>
    <col min="1541" max="1541" width="7.140625" style="401" customWidth="1"/>
    <col min="1542" max="1542" width="13.7109375" style="401" customWidth="1"/>
    <col min="1543" max="1543" width="10" style="401" customWidth="1"/>
    <col min="1544" max="1544" width="13.5703125" style="401" customWidth="1"/>
    <col min="1545" max="1792" width="9.140625" style="401"/>
    <col min="1793" max="1793" width="6.42578125" style="401" customWidth="1"/>
    <col min="1794" max="1794" width="13.7109375" style="401" customWidth="1"/>
    <col min="1795" max="1795" width="11.5703125" style="401" customWidth="1"/>
    <col min="1796" max="1796" width="9.140625" style="401"/>
    <col min="1797" max="1797" width="7.140625" style="401" customWidth="1"/>
    <col min="1798" max="1798" width="13.7109375" style="401" customWidth="1"/>
    <col min="1799" max="1799" width="10" style="401" customWidth="1"/>
    <col min="1800" max="1800" width="13.5703125" style="401" customWidth="1"/>
    <col min="1801" max="2048" width="9.140625" style="401"/>
    <col min="2049" max="2049" width="6.42578125" style="401" customWidth="1"/>
    <col min="2050" max="2050" width="13.7109375" style="401" customWidth="1"/>
    <col min="2051" max="2051" width="11.5703125" style="401" customWidth="1"/>
    <col min="2052" max="2052" width="9.140625" style="401"/>
    <col min="2053" max="2053" width="7.140625" style="401" customWidth="1"/>
    <col min="2054" max="2054" width="13.7109375" style="401" customWidth="1"/>
    <col min="2055" max="2055" width="10" style="401" customWidth="1"/>
    <col min="2056" max="2056" width="13.5703125" style="401" customWidth="1"/>
    <col min="2057" max="2304" width="9.140625" style="401"/>
    <col min="2305" max="2305" width="6.42578125" style="401" customWidth="1"/>
    <col min="2306" max="2306" width="13.7109375" style="401" customWidth="1"/>
    <col min="2307" max="2307" width="11.5703125" style="401" customWidth="1"/>
    <col min="2308" max="2308" width="9.140625" style="401"/>
    <col min="2309" max="2309" width="7.140625" style="401" customWidth="1"/>
    <col min="2310" max="2310" width="13.7109375" style="401" customWidth="1"/>
    <col min="2311" max="2311" width="10" style="401" customWidth="1"/>
    <col min="2312" max="2312" width="13.5703125" style="401" customWidth="1"/>
    <col min="2313" max="2560" width="9.140625" style="401"/>
    <col min="2561" max="2561" width="6.42578125" style="401" customWidth="1"/>
    <col min="2562" max="2562" width="13.7109375" style="401" customWidth="1"/>
    <col min="2563" max="2563" width="11.5703125" style="401" customWidth="1"/>
    <col min="2564" max="2564" width="9.140625" style="401"/>
    <col min="2565" max="2565" width="7.140625" style="401" customWidth="1"/>
    <col min="2566" max="2566" width="13.7109375" style="401" customWidth="1"/>
    <col min="2567" max="2567" width="10" style="401" customWidth="1"/>
    <col min="2568" max="2568" width="13.5703125" style="401" customWidth="1"/>
    <col min="2569" max="2816" width="9.140625" style="401"/>
    <col min="2817" max="2817" width="6.42578125" style="401" customWidth="1"/>
    <col min="2818" max="2818" width="13.7109375" style="401" customWidth="1"/>
    <col min="2819" max="2819" width="11.5703125" style="401" customWidth="1"/>
    <col min="2820" max="2820" width="9.140625" style="401"/>
    <col min="2821" max="2821" width="7.140625" style="401" customWidth="1"/>
    <col min="2822" max="2822" width="13.7109375" style="401" customWidth="1"/>
    <col min="2823" max="2823" width="10" style="401" customWidth="1"/>
    <col min="2824" max="2824" width="13.5703125" style="401" customWidth="1"/>
    <col min="2825" max="3072" width="9.140625" style="401"/>
    <col min="3073" max="3073" width="6.42578125" style="401" customWidth="1"/>
    <col min="3074" max="3074" width="13.7109375" style="401" customWidth="1"/>
    <col min="3075" max="3075" width="11.5703125" style="401" customWidth="1"/>
    <col min="3076" max="3076" width="9.140625" style="401"/>
    <col min="3077" max="3077" width="7.140625" style="401" customWidth="1"/>
    <col min="3078" max="3078" width="13.7109375" style="401" customWidth="1"/>
    <col min="3079" max="3079" width="10" style="401" customWidth="1"/>
    <col min="3080" max="3080" width="13.5703125" style="401" customWidth="1"/>
    <col min="3081" max="3328" width="9.140625" style="401"/>
    <col min="3329" max="3329" width="6.42578125" style="401" customWidth="1"/>
    <col min="3330" max="3330" width="13.7109375" style="401" customWidth="1"/>
    <col min="3331" max="3331" width="11.5703125" style="401" customWidth="1"/>
    <col min="3332" max="3332" width="9.140625" style="401"/>
    <col min="3333" max="3333" width="7.140625" style="401" customWidth="1"/>
    <col min="3334" max="3334" width="13.7109375" style="401" customWidth="1"/>
    <col min="3335" max="3335" width="10" style="401" customWidth="1"/>
    <col min="3336" max="3336" width="13.5703125" style="401" customWidth="1"/>
    <col min="3337" max="3584" width="9.140625" style="401"/>
    <col min="3585" max="3585" width="6.42578125" style="401" customWidth="1"/>
    <col min="3586" max="3586" width="13.7109375" style="401" customWidth="1"/>
    <col min="3587" max="3587" width="11.5703125" style="401" customWidth="1"/>
    <col min="3588" max="3588" width="9.140625" style="401"/>
    <col min="3589" max="3589" width="7.140625" style="401" customWidth="1"/>
    <col min="3590" max="3590" width="13.7109375" style="401" customWidth="1"/>
    <col min="3591" max="3591" width="10" style="401" customWidth="1"/>
    <col min="3592" max="3592" width="13.5703125" style="401" customWidth="1"/>
    <col min="3593" max="3840" width="9.140625" style="401"/>
    <col min="3841" max="3841" width="6.42578125" style="401" customWidth="1"/>
    <col min="3842" max="3842" width="13.7109375" style="401" customWidth="1"/>
    <col min="3843" max="3843" width="11.5703125" style="401" customWidth="1"/>
    <col min="3844" max="3844" width="9.140625" style="401"/>
    <col min="3845" max="3845" width="7.140625" style="401" customWidth="1"/>
    <col min="3846" max="3846" width="13.7109375" style="401" customWidth="1"/>
    <col min="3847" max="3847" width="10" style="401" customWidth="1"/>
    <col min="3848" max="3848" width="13.5703125" style="401" customWidth="1"/>
    <col min="3849" max="4096" width="9.140625" style="401"/>
    <col min="4097" max="4097" width="6.42578125" style="401" customWidth="1"/>
    <col min="4098" max="4098" width="13.7109375" style="401" customWidth="1"/>
    <col min="4099" max="4099" width="11.5703125" style="401" customWidth="1"/>
    <col min="4100" max="4100" width="9.140625" style="401"/>
    <col min="4101" max="4101" width="7.140625" style="401" customWidth="1"/>
    <col min="4102" max="4102" width="13.7109375" style="401" customWidth="1"/>
    <col min="4103" max="4103" width="10" style="401" customWidth="1"/>
    <col min="4104" max="4104" width="13.5703125" style="401" customWidth="1"/>
    <col min="4105" max="4352" width="9.140625" style="401"/>
    <col min="4353" max="4353" width="6.42578125" style="401" customWidth="1"/>
    <col min="4354" max="4354" width="13.7109375" style="401" customWidth="1"/>
    <col min="4355" max="4355" width="11.5703125" style="401" customWidth="1"/>
    <col min="4356" max="4356" width="9.140625" style="401"/>
    <col min="4357" max="4357" width="7.140625" style="401" customWidth="1"/>
    <col min="4358" max="4358" width="13.7109375" style="401" customWidth="1"/>
    <col min="4359" max="4359" width="10" style="401" customWidth="1"/>
    <col min="4360" max="4360" width="13.5703125" style="401" customWidth="1"/>
    <col min="4361" max="4608" width="9.140625" style="401"/>
    <col min="4609" max="4609" width="6.42578125" style="401" customWidth="1"/>
    <col min="4610" max="4610" width="13.7109375" style="401" customWidth="1"/>
    <col min="4611" max="4611" width="11.5703125" style="401" customWidth="1"/>
    <col min="4612" max="4612" width="9.140625" style="401"/>
    <col min="4613" max="4613" width="7.140625" style="401" customWidth="1"/>
    <col min="4614" max="4614" width="13.7109375" style="401" customWidth="1"/>
    <col min="4615" max="4615" width="10" style="401" customWidth="1"/>
    <col min="4616" max="4616" width="13.5703125" style="401" customWidth="1"/>
    <col min="4617" max="4864" width="9.140625" style="401"/>
    <col min="4865" max="4865" width="6.42578125" style="401" customWidth="1"/>
    <col min="4866" max="4866" width="13.7109375" style="401" customWidth="1"/>
    <col min="4867" max="4867" width="11.5703125" style="401" customWidth="1"/>
    <col min="4868" max="4868" width="9.140625" style="401"/>
    <col min="4869" max="4869" width="7.140625" style="401" customWidth="1"/>
    <col min="4870" max="4870" width="13.7109375" style="401" customWidth="1"/>
    <col min="4871" max="4871" width="10" style="401" customWidth="1"/>
    <col min="4872" max="4872" width="13.5703125" style="401" customWidth="1"/>
    <col min="4873" max="5120" width="9.140625" style="401"/>
    <col min="5121" max="5121" width="6.42578125" style="401" customWidth="1"/>
    <col min="5122" max="5122" width="13.7109375" style="401" customWidth="1"/>
    <col min="5123" max="5123" width="11.5703125" style="401" customWidth="1"/>
    <col min="5124" max="5124" width="9.140625" style="401"/>
    <col min="5125" max="5125" width="7.140625" style="401" customWidth="1"/>
    <col min="5126" max="5126" width="13.7109375" style="401" customWidth="1"/>
    <col min="5127" max="5127" width="10" style="401" customWidth="1"/>
    <col min="5128" max="5128" width="13.5703125" style="401" customWidth="1"/>
    <col min="5129" max="5376" width="9.140625" style="401"/>
    <col min="5377" max="5377" width="6.42578125" style="401" customWidth="1"/>
    <col min="5378" max="5378" width="13.7109375" style="401" customWidth="1"/>
    <col min="5379" max="5379" width="11.5703125" style="401" customWidth="1"/>
    <col min="5380" max="5380" width="9.140625" style="401"/>
    <col min="5381" max="5381" width="7.140625" style="401" customWidth="1"/>
    <col min="5382" max="5382" width="13.7109375" style="401" customWidth="1"/>
    <col min="5383" max="5383" width="10" style="401" customWidth="1"/>
    <col min="5384" max="5384" width="13.5703125" style="401" customWidth="1"/>
    <col min="5385" max="5632" width="9.140625" style="401"/>
    <col min="5633" max="5633" width="6.42578125" style="401" customWidth="1"/>
    <col min="5634" max="5634" width="13.7109375" style="401" customWidth="1"/>
    <col min="5635" max="5635" width="11.5703125" style="401" customWidth="1"/>
    <col min="5636" max="5636" width="9.140625" style="401"/>
    <col min="5637" max="5637" width="7.140625" style="401" customWidth="1"/>
    <col min="5638" max="5638" width="13.7109375" style="401" customWidth="1"/>
    <col min="5639" max="5639" width="10" style="401" customWidth="1"/>
    <col min="5640" max="5640" width="13.5703125" style="401" customWidth="1"/>
    <col min="5641" max="5888" width="9.140625" style="401"/>
    <col min="5889" max="5889" width="6.42578125" style="401" customWidth="1"/>
    <col min="5890" max="5890" width="13.7109375" style="401" customWidth="1"/>
    <col min="5891" max="5891" width="11.5703125" style="401" customWidth="1"/>
    <col min="5892" max="5892" width="9.140625" style="401"/>
    <col min="5893" max="5893" width="7.140625" style="401" customWidth="1"/>
    <col min="5894" max="5894" width="13.7109375" style="401" customWidth="1"/>
    <col min="5895" max="5895" width="10" style="401" customWidth="1"/>
    <col min="5896" max="5896" width="13.5703125" style="401" customWidth="1"/>
    <col min="5897" max="6144" width="9.140625" style="401"/>
    <col min="6145" max="6145" width="6.42578125" style="401" customWidth="1"/>
    <col min="6146" max="6146" width="13.7109375" style="401" customWidth="1"/>
    <col min="6147" max="6147" width="11.5703125" style="401" customWidth="1"/>
    <col min="6148" max="6148" width="9.140625" style="401"/>
    <col min="6149" max="6149" width="7.140625" style="401" customWidth="1"/>
    <col min="6150" max="6150" width="13.7109375" style="401" customWidth="1"/>
    <col min="6151" max="6151" width="10" style="401" customWidth="1"/>
    <col min="6152" max="6152" width="13.5703125" style="401" customWidth="1"/>
    <col min="6153" max="6400" width="9.140625" style="401"/>
    <col min="6401" max="6401" width="6.42578125" style="401" customWidth="1"/>
    <col min="6402" max="6402" width="13.7109375" style="401" customWidth="1"/>
    <col min="6403" max="6403" width="11.5703125" style="401" customWidth="1"/>
    <col min="6404" max="6404" width="9.140625" style="401"/>
    <col min="6405" max="6405" width="7.140625" style="401" customWidth="1"/>
    <col min="6406" max="6406" width="13.7109375" style="401" customWidth="1"/>
    <col min="6407" max="6407" width="10" style="401" customWidth="1"/>
    <col min="6408" max="6408" width="13.5703125" style="401" customWidth="1"/>
    <col min="6409" max="6656" width="9.140625" style="401"/>
    <col min="6657" max="6657" width="6.42578125" style="401" customWidth="1"/>
    <col min="6658" max="6658" width="13.7109375" style="401" customWidth="1"/>
    <col min="6659" max="6659" width="11.5703125" style="401" customWidth="1"/>
    <col min="6660" max="6660" width="9.140625" style="401"/>
    <col min="6661" max="6661" width="7.140625" style="401" customWidth="1"/>
    <col min="6662" max="6662" width="13.7109375" style="401" customWidth="1"/>
    <col min="6663" max="6663" width="10" style="401" customWidth="1"/>
    <col min="6664" max="6664" width="13.5703125" style="401" customWidth="1"/>
    <col min="6665" max="6912" width="9.140625" style="401"/>
    <col min="6913" max="6913" width="6.42578125" style="401" customWidth="1"/>
    <col min="6914" max="6914" width="13.7109375" style="401" customWidth="1"/>
    <col min="6915" max="6915" width="11.5703125" style="401" customWidth="1"/>
    <col min="6916" max="6916" width="9.140625" style="401"/>
    <col min="6917" max="6917" width="7.140625" style="401" customWidth="1"/>
    <col min="6918" max="6918" width="13.7109375" style="401" customWidth="1"/>
    <col min="6919" max="6919" width="10" style="401" customWidth="1"/>
    <col min="6920" max="6920" width="13.5703125" style="401" customWidth="1"/>
    <col min="6921" max="7168" width="9.140625" style="401"/>
    <col min="7169" max="7169" width="6.42578125" style="401" customWidth="1"/>
    <col min="7170" max="7170" width="13.7109375" style="401" customWidth="1"/>
    <col min="7171" max="7171" width="11.5703125" style="401" customWidth="1"/>
    <col min="7172" max="7172" width="9.140625" style="401"/>
    <col min="7173" max="7173" width="7.140625" style="401" customWidth="1"/>
    <col min="7174" max="7174" width="13.7109375" style="401" customWidth="1"/>
    <col min="7175" max="7175" width="10" style="401" customWidth="1"/>
    <col min="7176" max="7176" width="13.5703125" style="401" customWidth="1"/>
    <col min="7177" max="7424" width="9.140625" style="401"/>
    <col min="7425" max="7425" width="6.42578125" style="401" customWidth="1"/>
    <col min="7426" max="7426" width="13.7109375" style="401" customWidth="1"/>
    <col min="7427" max="7427" width="11.5703125" style="401" customWidth="1"/>
    <col min="7428" max="7428" width="9.140625" style="401"/>
    <col min="7429" max="7429" width="7.140625" style="401" customWidth="1"/>
    <col min="7430" max="7430" width="13.7109375" style="401" customWidth="1"/>
    <col min="7431" max="7431" width="10" style="401" customWidth="1"/>
    <col min="7432" max="7432" width="13.5703125" style="401" customWidth="1"/>
    <col min="7433" max="7680" width="9.140625" style="401"/>
    <col min="7681" max="7681" width="6.42578125" style="401" customWidth="1"/>
    <col min="7682" max="7682" width="13.7109375" style="401" customWidth="1"/>
    <col min="7683" max="7683" width="11.5703125" style="401" customWidth="1"/>
    <col min="7684" max="7684" width="9.140625" style="401"/>
    <col min="7685" max="7685" width="7.140625" style="401" customWidth="1"/>
    <col min="7686" max="7686" width="13.7109375" style="401" customWidth="1"/>
    <col min="7687" max="7687" width="10" style="401" customWidth="1"/>
    <col min="7688" max="7688" width="13.5703125" style="401" customWidth="1"/>
    <col min="7689" max="7936" width="9.140625" style="401"/>
    <col min="7937" max="7937" width="6.42578125" style="401" customWidth="1"/>
    <col min="7938" max="7938" width="13.7109375" style="401" customWidth="1"/>
    <col min="7939" max="7939" width="11.5703125" style="401" customWidth="1"/>
    <col min="7940" max="7940" width="9.140625" style="401"/>
    <col min="7941" max="7941" width="7.140625" style="401" customWidth="1"/>
    <col min="7942" max="7942" width="13.7109375" style="401" customWidth="1"/>
    <col min="7943" max="7943" width="10" style="401" customWidth="1"/>
    <col min="7944" max="7944" width="13.5703125" style="401" customWidth="1"/>
    <col min="7945" max="8192" width="9.140625" style="401"/>
    <col min="8193" max="8193" width="6.42578125" style="401" customWidth="1"/>
    <col min="8194" max="8194" width="13.7109375" style="401" customWidth="1"/>
    <col min="8195" max="8195" width="11.5703125" style="401" customWidth="1"/>
    <col min="8196" max="8196" width="9.140625" style="401"/>
    <col min="8197" max="8197" width="7.140625" style="401" customWidth="1"/>
    <col min="8198" max="8198" width="13.7109375" style="401" customWidth="1"/>
    <col min="8199" max="8199" width="10" style="401" customWidth="1"/>
    <col min="8200" max="8200" width="13.5703125" style="401" customWidth="1"/>
    <col min="8201" max="8448" width="9.140625" style="401"/>
    <col min="8449" max="8449" width="6.42578125" style="401" customWidth="1"/>
    <col min="8450" max="8450" width="13.7109375" style="401" customWidth="1"/>
    <col min="8451" max="8451" width="11.5703125" style="401" customWidth="1"/>
    <col min="8452" max="8452" width="9.140625" style="401"/>
    <col min="8453" max="8453" width="7.140625" style="401" customWidth="1"/>
    <col min="8454" max="8454" width="13.7109375" style="401" customWidth="1"/>
    <col min="8455" max="8455" width="10" style="401" customWidth="1"/>
    <col min="8456" max="8456" width="13.5703125" style="401" customWidth="1"/>
    <col min="8457" max="8704" width="9.140625" style="401"/>
    <col min="8705" max="8705" width="6.42578125" style="401" customWidth="1"/>
    <col min="8706" max="8706" width="13.7109375" style="401" customWidth="1"/>
    <col min="8707" max="8707" width="11.5703125" style="401" customWidth="1"/>
    <col min="8708" max="8708" width="9.140625" style="401"/>
    <col min="8709" max="8709" width="7.140625" style="401" customWidth="1"/>
    <col min="8710" max="8710" width="13.7109375" style="401" customWidth="1"/>
    <col min="8711" max="8711" width="10" style="401" customWidth="1"/>
    <col min="8712" max="8712" width="13.5703125" style="401" customWidth="1"/>
    <col min="8713" max="8960" width="9.140625" style="401"/>
    <col min="8961" max="8961" width="6.42578125" style="401" customWidth="1"/>
    <col min="8962" max="8962" width="13.7109375" style="401" customWidth="1"/>
    <col min="8963" max="8963" width="11.5703125" style="401" customWidth="1"/>
    <col min="8964" max="8964" width="9.140625" style="401"/>
    <col min="8965" max="8965" width="7.140625" style="401" customWidth="1"/>
    <col min="8966" max="8966" width="13.7109375" style="401" customWidth="1"/>
    <col min="8967" max="8967" width="10" style="401" customWidth="1"/>
    <col min="8968" max="8968" width="13.5703125" style="401" customWidth="1"/>
    <col min="8969" max="9216" width="9.140625" style="401"/>
    <col min="9217" max="9217" width="6.42578125" style="401" customWidth="1"/>
    <col min="9218" max="9218" width="13.7109375" style="401" customWidth="1"/>
    <col min="9219" max="9219" width="11.5703125" style="401" customWidth="1"/>
    <col min="9220" max="9220" width="9.140625" style="401"/>
    <col min="9221" max="9221" width="7.140625" style="401" customWidth="1"/>
    <col min="9222" max="9222" width="13.7109375" style="401" customWidth="1"/>
    <col min="9223" max="9223" width="10" style="401" customWidth="1"/>
    <col min="9224" max="9224" width="13.5703125" style="401" customWidth="1"/>
    <col min="9225" max="9472" width="9.140625" style="401"/>
    <col min="9473" max="9473" width="6.42578125" style="401" customWidth="1"/>
    <col min="9474" max="9474" width="13.7109375" style="401" customWidth="1"/>
    <col min="9475" max="9475" width="11.5703125" style="401" customWidth="1"/>
    <col min="9476" max="9476" width="9.140625" style="401"/>
    <col min="9477" max="9477" width="7.140625" style="401" customWidth="1"/>
    <col min="9478" max="9478" width="13.7109375" style="401" customWidth="1"/>
    <col min="9479" max="9479" width="10" style="401" customWidth="1"/>
    <col min="9480" max="9480" width="13.5703125" style="401" customWidth="1"/>
    <col min="9481" max="9728" width="9.140625" style="401"/>
    <col min="9729" max="9729" width="6.42578125" style="401" customWidth="1"/>
    <col min="9730" max="9730" width="13.7109375" style="401" customWidth="1"/>
    <col min="9731" max="9731" width="11.5703125" style="401" customWidth="1"/>
    <col min="9732" max="9732" width="9.140625" style="401"/>
    <col min="9733" max="9733" width="7.140625" style="401" customWidth="1"/>
    <col min="9734" max="9734" width="13.7109375" style="401" customWidth="1"/>
    <col min="9735" max="9735" width="10" style="401" customWidth="1"/>
    <col min="9736" max="9736" width="13.5703125" style="401" customWidth="1"/>
    <col min="9737" max="9984" width="9.140625" style="401"/>
    <col min="9985" max="9985" width="6.42578125" style="401" customWidth="1"/>
    <col min="9986" max="9986" width="13.7109375" style="401" customWidth="1"/>
    <col min="9987" max="9987" width="11.5703125" style="401" customWidth="1"/>
    <col min="9988" max="9988" width="9.140625" style="401"/>
    <col min="9989" max="9989" width="7.140625" style="401" customWidth="1"/>
    <col min="9990" max="9990" width="13.7109375" style="401" customWidth="1"/>
    <col min="9991" max="9991" width="10" style="401" customWidth="1"/>
    <col min="9992" max="9992" width="13.5703125" style="401" customWidth="1"/>
    <col min="9993" max="10240" width="9.140625" style="401"/>
    <col min="10241" max="10241" width="6.42578125" style="401" customWidth="1"/>
    <col min="10242" max="10242" width="13.7109375" style="401" customWidth="1"/>
    <col min="10243" max="10243" width="11.5703125" style="401" customWidth="1"/>
    <col min="10244" max="10244" width="9.140625" style="401"/>
    <col min="10245" max="10245" width="7.140625" style="401" customWidth="1"/>
    <col min="10246" max="10246" width="13.7109375" style="401" customWidth="1"/>
    <col min="10247" max="10247" width="10" style="401" customWidth="1"/>
    <col min="10248" max="10248" width="13.5703125" style="401" customWidth="1"/>
    <col min="10249" max="10496" width="9.140625" style="401"/>
    <col min="10497" max="10497" width="6.42578125" style="401" customWidth="1"/>
    <col min="10498" max="10498" width="13.7109375" style="401" customWidth="1"/>
    <col min="10499" max="10499" width="11.5703125" style="401" customWidth="1"/>
    <col min="10500" max="10500" width="9.140625" style="401"/>
    <col min="10501" max="10501" width="7.140625" style="401" customWidth="1"/>
    <col min="10502" max="10502" width="13.7109375" style="401" customWidth="1"/>
    <col min="10503" max="10503" width="10" style="401" customWidth="1"/>
    <col min="10504" max="10504" width="13.5703125" style="401" customWidth="1"/>
    <col min="10505" max="10752" width="9.140625" style="401"/>
    <col min="10753" max="10753" width="6.42578125" style="401" customWidth="1"/>
    <col min="10754" max="10754" width="13.7109375" style="401" customWidth="1"/>
    <col min="10755" max="10755" width="11.5703125" style="401" customWidth="1"/>
    <col min="10756" max="10756" width="9.140625" style="401"/>
    <col min="10757" max="10757" width="7.140625" style="401" customWidth="1"/>
    <col min="10758" max="10758" width="13.7109375" style="401" customWidth="1"/>
    <col min="10759" max="10759" width="10" style="401" customWidth="1"/>
    <col min="10760" max="10760" width="13.5703125" style="401" customWidth="1"/>
    <col min="10761" max="11008" width="9.140625" style="401"/>
    <col min="11009" max="11009" width="6.42578125" style="401" customWidth="1"/>
    <col min="11010" max="11010" width="13.7109375" style="401" customWidth="1"/>
    <col min="11011" max="11011" width="11.5703125" style="401" customWidth="1"/>
    <col min="11012" max="11012" width="9.140625" style="401"/>
    <col min="11013" max="11013" width="7.140625" style="401" customWidth="1"/>
    <col min="11014" max="11014" width="13.7109375" style="401" customWidth="1"/>
    <col min="11015" max="11015" width="10" style="401" customWidth="1"/>
    <col min="11016" max="11016" width="13.5703125" style="401" customWidth="1"/>
    <col min="11017" max="11264" width="9.140625" style="401"/>
    <col min="11265" max="11265" width="6.42578125" style="401" customWidth="1"/>
    <col min="11266" max="11266" width="13.7109375" style="401" customWidth="1"/>
    <col min="11267" max="11267" width="11.5703125" style="401" customWidth="1"/>
    <col min="11268" max="11268" width="9.140625" style="401"/>
    <col min="11269" max="11269" width="7.140625" style="401" customWidth="1"/>
    <col min="11270" max="11270" width="13.7109375" style="401" customWidth="1"/>
    <col min="11271" max="11271" width="10" style="401" customWidth="1"/>
    <col min="11272" max="11272" width="13.5703125" style="401" customWidth="1"/>
    <col min="11273" max="11520" width="9.140625" style="401"/>
    <col min="11521" max="11521" width="6.42578125" style="401" customWidth="1"/>
    <col min="11522" max="11522" width="13.7109375" style="401" customWidth="1"/>
    <col min="11523" max="11523" width="11.5703125" style="401" customWidth="1"/>
    <col min="11524" max="11524" width="9.140625" style="401"/>
    <col min="11525" max="11525" width="7.140625" style="401" customWidth="1"/>
    <col min="11526" max="11526" width="13.7109375" style="401" customWidth="1"/>
    <col min="11527" max="11527" width="10" style="401" customWidth="1"/>
    <col min="11528" max="11528" width="13.5703125" style="401" customWidth="1"/>
    <col min="11529" max="11776" width="9.140625" style="401"/>
    <col min="11777" max="11777" width="6.42578125" style="401" customWidth="1"/>
    <col min="11778" max="11778" width="13.7109375" style="401" customWidth="1"/>
    <col min="11779" max="11779" width="11.5703125" style="401" customWidth="1"/>
    <col min="11780" max="11780" width="9.140625" style="401"/>
    <col min="11781" max="11781" width="7.140625" style="401" customWidth="1"/>
    <col min="11782" max="11782" width="13.7109375" style="401" customWidth="1"/>
    <col min="11783" max="11783" width="10" style="401" customWidth="1"/>
    <col min="11784" max="11784" width="13.5703125" style="401" customWidth="1"/>
    <col min="11785" max="12032" width="9.140625" style="401"/>
    <col min="12033" max="12033" width="6.42578125" style="401" customWidth="1"/>
    <col min="12034" max="12034" width="13.7109375" style="401" customWidth="1"/>
    <col min="12035" max="12035" width="11.5703125" style="401" customWidth="1"/>
    <col min="12036" max="12036" width="9.140625" style="401"/>
    <col min="12037" max="12037" width="7.140625" style="401" customWidth="1"/>
    <col min="12038" max="12038" width="13.7109375" style="401" customWidth="1"/>
    <col min="12039" max="12039" width="10" style="401" customWidth="1"/>
    <col min="12040" max="12040" width="13.5703125" style="401" customWidth="1"/>
    <col min="12041" max="12288" width="9.140625" style="401"/>
    <col min="12289" max="12289" width="6.42578125" style="401" customWidth="1"/>
    <col min="12290" max="12290" width="13.7109375" style="401" customWidth="1"/>
    <col min="12291" max="12291" width="11.5703125" style="401" customWidth="1"/>
    <col min="12292" max="12292" width="9.140625" style="401"/>
    <col min="12293" max="12293" width="7.140625" style="401" customWidth="1"/>
    <col min="12294" max="12294" width="13.7109375" style="401" customWidth="1"/>
    <col min="12295" max="12295" width="10" style="401" customWidth="1"/>
    <col min="12296" max="12296" width="13.5703125" style="401" customWidth="1"/>
    <col min="12297" max="12544" width="9.140625" style="401"/>
    <col min="12545" max="12545" width="6.42578125" style="401" customWidth="1"/>
    <col min="12546" max="12546" width="13.7109375" style="401" customWidth="1"/>
    <col min="12547" max="12547" width="11.5703125" style="401" customWidth="1"/>
    <col min="12548" max="12548" width="9.140625" style="401"/>
    <col min="12549" max="12549" width="7.140625" style="401" customWidth="1"/>
    <col min="12550" max="12550" width="13.7109375" style="401" customWidth="1"/>
    <col min="12551" max="12551" width="10" style="401" customWidth="1"/>
    <col min="12552" max="12552" width="13.5703125" style="401" customWidth="1"/>
    <col min="12553" max="12800" width="9.140625" style="401"/>
    <col min="12801" max="12801" width="6.42578125" style="401" customWidth="1"/>
    <col min="12802" max="12802" width="13.7109375" style="401" customWidth="1"/>
    <col min="12803" max="12803" width="11.5703125" style="401" customWidth="1"/>
    <col min="12804" max="12804" width="9.140625" style="401"/>
    <col min="12805" max="12805" width="7.140625" style="401" customWidth="1"/>
    <col min="12806" max="12806" width="13.7109375" style="401" customWidth="1"/>
    <col min="12807" max="12807" width="10" style="401" customWidth="1"/>
    <col min="12808" max="12808" width="13.5703125" style="401" customWidth="1"/>
    <col min="12809" max="13056" width="9.140625" style="401"/>
    <col min="13057" max="13057" width="6.42578125" style="401" customWidth="1"/>
    <col min="13058" max="13058" width="13.7109375" style="401" customWidth="1"/>
    <col min="13059" max="13059" width="11.5703125" style="401" customWidth="1"/>
    <col min="13060" max="13060" width="9.140625" style="401"/>
    <col min="13061" max="13061" width="7.140625" style="401" customWidth="1"/>
    <col min="13062" max="13062" width="13.7109375" style="401" customWidth="1"/>
    <col min="13063" max="13063" width="10" style="401" customWidth="1"/>
    <col min="13064" max="13064" width="13.5703125" style="401" customWidth="1"/>
    <col min="13065" max="13312" width="9.140625" style="401"/>
    <col min="13313" max="13313" width="6.42578125" style="401" customWidth="1"/>
    <col min="13314" max="13314" width="13.7109375" style="401" customWidth="1"/>
    <col min="13315" max="13315" width="11.5703125" style="401" customWidth="1"/>
    <col min="13316" max="13316" width="9.140625" style="401"/>
    <col min="13317" max="13317" width="7.140625" style="401" customWidth="1"/>
    <col min="13318" max="13318" width="13.7109375" style="401" customWidth="1"/>
    <col min="13319" max="13319" width="10" style="401" customWidth="1"/>
    <col min="13320" max="13320" width="13.5703125" style="401" customWidth="1"/>
    <col min="13321" max="13568" width="9.140625" style="401"/>
    <col min="13569" max="13569" width="6.42578125" style="401" customWidth="1"/>
    <col min="13570" max="13570" width="13.7109375" style="401" customWidth="1"/>
    <col min="13571" max="13571" width="11.5703125" style="401" customWidth="1"/>
    <col min="13572" max="13572" width="9.140625" style="401"/>
    <col min="13573" max="13573" width="7.140625" style="401" customWidth="1"/>
    <col min="13574" max="13574" width="13.7109375" style="401" customWidth="1"/>
    <col min="13575" max="13575" width="10" style="401" customWidth="1"/>
    <col min="13576" max="13576" width="13.5703125" style="401" customWidth="1"/>
    <col min="13577" max="13824" width="9.140625" style="401"/>
    <col min="13825" max="13825" width="6.42578125" style="401" customWidth="1"/>
    <col min="13826" max="13826" width="13.7109375" style="401" customWidth="1"/>
    <col min="13827" max="13827" width="11.5703125" style="401" customWidth="1"/>
    <col min="13828" max="13828" width="9.140625" style="401"/>
    <col min="13829" max="13829" width="7.140625" style="401" customWidth="1"/>
    <col min="13830" max="13830" width="13.7109375" style="401" customWidth="1"/>
    <col min="13831" max="13831" width="10" style="401" customWidth="1"/>
    <col min="13832" max="13832" width="13.5703125" style="401" customWidth="1"/>
    <col min="13833" max="14080" width="9.140625" style="401"/>
    <col min="14081" max="14081" width="6.42578125" style="401" customWidth="1"/>
    <col min="14082" max="14082" width="13.7109375" style="401" customWidth="1"/>
    <col min="14083" max="14083" width="11.5703125" style="401" customWidth="1"/>
    <col min="14084" max="14084" width="9.140625" style="401"/>
    <col min="14085" max="14085" width="7.140625" style="401" customWidth="1"/>
    <col min="14086" max="14086" width="13.7109375" style="401" customWidth="1"/>
    <col min="14087" max="14087" width="10" style="401" customWidth="1"/>
    <col min="14088" max="14088" width="13.5703125" style="401" customWidth="1"/>
    <col min="14089" max="14336" width="9.140625" style="401"/>
    <col min="14337" max="14337" width="6.42578125" style="401" customWidth="1"/>
    <col min="14338" max="14338" width="13.7109375" style="401" customWidth="1"/>
    <col min="14339" max="14339" width="11.5703125" style="401" customWidth="1"/>
    <col min="14340" max="14340" width="9.140625" style="401"/>
    <col min="14341" max="14341" width="7.140625" style="401" customWidth="1"/>
    <col min="14342" max="14342" width="13.7109375" style="401" customWidth="1"/>
    <col min="14343" max="14343" width="10" style="401" customWidth="1"/>
    <col min="14344" max="14344" width="13.5703125" style="401" customWidth="1"/>
    <col min="14345" max="14592" width="9.140625" style="401"/>
    <col min="14593" max="14593" width="6.42578125" style="401" customWidth="1"/>
    <col min="14594" max="14594" width="13.7109375" style="401" customWidth="1"/>
    <col min="14595" max="14595" width="11.5703125" style="401" customWidth="1"/>
    <col min="14596" max="14596" width="9.140625" style="401"/>
    <col min="14597" max="14597" width="7.140625" style="401" customWidth="1"/>
    <col min="14598" max="14598" width="13.7109375" style="401" customWidth="1"/>
    <col min="14599" max="14599" width="10" style="401" customWidth="1"/>
    <col min="14600" max="14600" width="13.5703125" style="401" customWidth="1"/>
    <col min="14601" max="14848" width="9.140625" style="401"/>
    <col min="14849" max="14849" width="6.42578125" style="401" customWidth="1"/>
    <col min="14850" max="14850" width="13.7109375" style="401" customWidth="1"/>
    <col min="14851" max="14851" width="11.5703125" style="401" customWidth="1"/>
    <col min="14852" max="14852" width="9.140625" style="401"/>
    <col min="14853" max="14853" width="7.140625" style="401" customWidth="1"/>
    <col min="14854" max="14854" width="13.7109375" style="401" customWidth="1"/>
    <col min="14855" max="14855" width="10" style="401" customWidth="1"/>
    <col min="14856" max="14856" width="13.5703125" style="401" customWidth="1"/>
    <col min="14857" max="15104" width="9.140625" style="401"/>
    <col min="15105" max="15105" width="6.42578125" style="401" customWidth="1"/>
    <col min="15106" max="15106" width="13.7109375" style="401" customWidth="1"/>
    <col min="15107" max="15107" width="11.5703125" style="401" customWidth="1"/>
    <col min="15108" max="15108" width="9.140625" style="401"/>
    <col min="15109" max="15109" width="7.140625" style="401" customWidth="1"/>
    <col min="15110" max="15110" width="13.7109375" style="401" customWidth="1"/>
    <col min="15111" max="15111" width="10" style="401" customWidth="1"/>
    <col min="15112" max="15112" width="13.5703125" style="401" customWidth="1"/>
    <col min="15113" max="15360" width="9.140625" style="401"/>
    <col min="15361" max="15361" width="6.42578125" style="401" customWidth="1"/>
    <col min="15362" max="15362" width="13.7109375" style="401" customWidth="1"/>
    <col min="15363" max="15363" width="11.5703125" style="401" customWidth="1"/>
    <col min="15364" max="15364" width="9.140625" style="401"/>
    <col min="15365" max="15365" width="7.140625" style="401" customWidth="1"/>
    <col min="15366" max="15366" width="13.7109375" style="401" customWidth="1"/>
    <col min="15367" max="15367" width="10" style="401" customWidth="1"/>
    <col min="15368" max="15368" width="13.5703125" style="401" customWidth="1"/>
    <col min="15369" max="15616" width="9.140625" style="401"/>
    <col min="15617" max="15617" width="6.42578125" style="401" customWidth="1"/>
    <col min="15618" max="15618" width="13.7109375" style="401" customWidth="1"/>
    <col min="15619" max="15619" width="11.5703125" style="401" customWidth="1"/>
    <col min="15620" max="15620" width="9.140625" style="401"/>
    <col min="15621" max="15621" width="7.140625" style="401" customWidth="1"/>
    <col min="15622" max="15622" width="13.7109375" style="401" customWidth="1"/>
    <col min="15623" max="15623" width="10" style="401" customWidth="1"/>
    <col min="15624" max="15624" width="13.5703125" style="401" customWidth="1"/>
    <col min="15625" max="15872" width="9.140625" style="401"/>
    <col min="15873" max="15873" width="6.42578125" style="401" customWidth="1"/>
    <col min="15874" max="15874" width="13.7109375" style="401" customWidth="1"/>
    <col min="15875" max="15875" width="11.5703125" style="401" customWidth="1"/>
    <col min="15876" max="15876" width="9.140625" style="401"/>
    <col min="15877" max="15877" width="7.140625" style="401" customWidth="1"/>
    <col min="15878" max="15878" width="13.7109375" style="401" customWidth="1"/>
    <col min="15879" max="15879" width="10" style="401" customWidth="1"/>
    <col min="15880" max="15880" width="13.5703125" style="401" customWidth="1"/>
    <col min="15881" max="16128" width="9.140625" style="401"/>
    <col min="16129" max="16129" width="6.42578125" style="401" customWidth="1"/>
    <col min="16130" max="16130" width="13.7109375" style="401" customWidth="1"/>
    <col min="16131" max="16131" width="11.5703125" style="401" customWidth="1"/>
    <col min="16132" max="16132" width="9.140625" style="401"/>
    <col min="16133" max="16133" width="7.140625" style="401" customWidth="1"/>
    <col min="16134" max="16134" width="13.7109375" style="401" customWidth="1"/>
    <col min="16135" max="16135" width="10" style="401" customWidth="1"/>
    <col min="16136" max="16136" width="13.5703125" style="401" customWidth="1"/>
    <col min="16137" max="16384" width="9.140625" style="401"/>
  </cols>
  <sheetData>
    <row r="2" spans="1:8">
      <c r="A2" s="749" t="s">
        <v>241</v>
      </c>
      <c r="B2" s="749"/>
      <c r="C2" s="749"/>
      <c r="D2" s="749"/>
      <c r="E2" s="749"/>
      <c r="F2" s="749"/>
      <c r="G2" s="749"/>
      <c r="H2" s="749"/>
    </row>
    <row r="3" spans="1:8">
      <c r="A3" s="750" t="s">
        <v>243</v>
      </c>
      <c r="B3" s="750"/>
      <c r="C3" s="750"/>
      <c r="D3" s="750"/>
      <c r="E3" s="750"/>
      <c r="F3" s="750"/>
      <c r="G3" s="750"/>
      <c r="H3" s="750"/>
    </row>
    <row r="6" spans="1:8">
      <c r="A6" s="751" t="s">
        <v>296</v>
      </c>
      <c r="B6" s="751"/>
      <c r="C6" s="751"/>
      <c r="D6" s="751"/>
      <c r="E6" s="751"/>
      <c r="F6" s="751"/>
      <c r="G6" s="751"/>
      <c r="H6" s="751"/>
    </row>
    <row r="9" spans="1:8" ht="15.75" customHeight="1">
      <c r="A9" s="752" t="s">
        <v>354</v>
      </c>
      <c r="B9" s="752"/>
      <c r="C9" s="752"/>
      <c r="D9" s="752"/>
      <c r="E9" s="752"/>
      <c r="F9" s="752"/>
      <c r="G9" s="752"/>
      <c r="H9" s="752"/>
    </row>
    <row r="10" spans="1:8">
      <c r="D10" s="327"/>
    </row>
    <row r="11" spans="1:8">
      <c r="C11" s="751" t="s">
        <v>355</v>
      </c>
      <c r="D11" s="751"/>
      <c r="E11" s="751"/>
      <c r="F11" s="751"/>
    </row>
    <row r="12" spans="1:8">
      <c r="B12" s="753"/>
      <c r="C12" s="753"/>
      <c r="D12" s="753"/>
      <c r="E12" s="753"/>
      <c r="F12" s="753"/>
      <c r="G12" s="753"/>
    </row>
    <row r="14" spans="1:8" ht="15" customHeight="1">
      <c r="A14" s="746" t="s">
        <v>298</v>
      </c>
      <c r="B14" s="746"/>
      <c r="C14" s="328">
        <v>44834</v>
      </c>
      <c r="D14" s="329"/>
      <c r="E14" s="329"/>
      <c r="F14" s="329"/>
      <c r="G14" s="329"/>
      <c r="H14" s="329"/>
    </row>
    <row r="15" spans="1:8">
      <c r="A15" s="754" t="s">
        <v>356</v>
      </c>
      <c r="B15" s="754"/>
      <c r="C15" s="754"/>
      <c r="D15" s="754"/>
      <c r="E15" s="754"/>
      <c r="F15" s="754"/>
      <c r="G15" s="754"/>
      <c r="H15" s="754"/>
    </row>
    <row r="16" spans="1:8" ht="28.5" customHeight="1">
      <c r="A16" s="341" t="s">
        <v>300</v>
      </c>
      <c r="B16" s="341" t="s">
        <v>301</v>
      </c>
      <c r="C16" s="755" t="s">
        <v>302</v>
      </c>
      <c r="D16" s="756"/>
      <c r="E16" s="757"/>
      <c r="F16" s="341" t="s">
        <v>303</v>
      </c>
      <c r="G16" s="342" t="s">
        <v>304</v>
      </c>
      <c r="H16" s="342" t="s">
        <v>305</v>
      </c>
    </row>
    <row r="17" spans="1:8">
      <c r="A17" s="330">
        <v>1</v>
      </c>
      <c r="B17" s="399" t="s">
        <v>223</v>
      </c>
      <c r="C17" s="743" t="s">
        <v>306</v>
      </c>
      <c r="D17" s="743"/>
      <c r="E17" s="743"/>
      <c r="F17" s="54" t="s">
        <v>227</v>
      </c>
      <c r="G17" s="333" t="s">
        <v>227</v>
      </c>
      <c r="H17" s="334">
        <v>140776.87</v>
      </c>
    </row>
    <row r="18" spans="1:8">
      <c r="A18" s="330">
        <v>2</v>
      </c>
      <c r="B18" s="399" t="s">
        <v>223</v>
      </c>
      <c r="C18" s="743" t="s">
        <v>357</v>
      </c>
      <c r="D18" s="743"/>
      <c r="E18" s="743"/>
      <c r="F18" s="54" t="s">
        <v>227</v>
      </c>
      <c r="G18" s="333" t="s">
        <v>227</v>
      </c>
      <c r="H18" s="334">
        <v>5112.9399999999996</v>
      </c>
    </row>
    <row r="19" spans="1:8">
      <c r="A19" s="330">
        <v>3</v>
      </c>
      <c r="B19" s="399" t="s">
        <v>223</v>
      </c>
      <c r="C19" s="743" t="s">
        <v>358</v>
      </c>
      <c r="D19" s="743"/>
      <c r="E19" s="743"/>
      <c r="F19" s="54" t="s">
        <v>227</v>
      </c>
      <c r="G19" s="333" t="s">
        <v>227</v>
      </c>
      <c r="H19" s="334">
        <v>56010.59</v>
      </c>
    </row>
    <row r="20" spans="1:8">
      <c r="A20" s="330">
        <v>4</v>
      </c>
      <c r="B20" s="399" t="s">
        <v>223</v>
      </c>
      <c r="C20" s="743" t="s">
        <v>359</v>
      </c>
      <c r="D20" s="743"/>
      <c r="E20" s="743"/>
      <c r="F20" s="54" t="s">
        <v>227</v>
      </c>
      <c r="G20" s="333" t="s">
        <v>227</v>
      </c>
      <c r="H20" s="334">
        <v>800.56</v>
      </c>
    </row>
    <row r="21" spans="1:8">
      <c r="A21" s="330"/>
      <c r="B21" s="399"/>
      <c r="C21" s="744" t="s">
        <v>307</v>
      </c>
      <c r="D21" s="744"/>
      <c r="E21" s="744"/>
      <c r="F21" s="335" t="s">
        <v>227</v>
      </c>
      <c r="G21" s="336" t="s">
        <v>227</v>
      </c>
      <c r="H21" s="337">
        <f>0+H17+H18+H19</f>
        <v>201900.4</v>
      </c>
    </row>
    <row r="22" spans="1:8">
      <c r="A22" s="330">
        <v>5</v>
      </c>
      <c r="B22" s="399" t="s">
        <v>225</v>
      </c>
      <c r="C22" s="743" t="s">
        <v>308</v>
      </c>
      <c r="D22" s="743"/>
      <c r="E22" s="743"/>
      <c r="F22" s="54" t="s">
        <v>227</v>
      </c>
      <c r="G22" s="333" t="s">
        <v>227</v>
      </c>
      <c r="H22" s="334">
        <v>1149.76</v>
      </c>
    </row>
    <row r="23" spans="1:8">
      <c r="A23" s="330">
        <v>6</v>
      </c>
      <c r="B23" s="399" t="s">
        <v>225</v>
      </c>
      <c r="C23" s="743" t="s">
        <v>306</v>
      </c>
      <c r="D23" s="743"/>
      <c r="E23" s="743"/>
      <c r="F23" s="54" t="s">
        <v>227</v>
      </c>
      <c r="G23" s="333" t="s">
        <v>227</v>
      </c>
      <c r="H23" s="334">
        <v>53827.19</v>
      </c>
    </row>
    <row r="24" spans="1:8">
      <c r="A24" s="330">
        <v>7</v>
      </c>
      <c r="B24" s="399" t="s">
        <v>225</v>
      </c>
      <c r="C24" s="743" t="s">
        <v>357</v>
      </c>
      <c r="D24" s="743"/>
      <c r="E24" s="743"/>
      <c r="F24" s="54" t="s">
        <v>227</v>
      </c>
      <c r="G24" s="333" t="s">
        <v>227</v>
      </c>
      <c r="H24" s="334">
        <v>8848.4699999999993</v>
      </c>
    </row>
    <row r="25" spans="1:8">
      <c r="A25" s="330">
        <v>8</v>
      </c>
      <c r="B25" s="399" t="s">
        <v>225</v>
      </c>
      <c r="C25" s="743" t="s">
        <v>358</v>
      </c>
      <c r="D25" s="743"/>
      <c r="E25" s="743"/>
      <c r="F25" s="54" t="s">
        <v>227</v>
      </c>
      <c r="G25" s="333" t="s">
        <v>227</v>
      </c>
      <c r="H25" s="334">
        <v>9192.39</v>
      </c>
    </row>
    <row r="26" spans="1:8">
      <c r="A26" s="330">
        <v>9</v>
      </c>
      <c r="B26" s="399" t="s">
        <v>225</v>
      </c>
      <c r="C26" s="743" t="s">
        <v>359</v>
      </c>
      <c r="D26" s="743"/>
      <c r="E26" s="743"/>
      <c r="F26" s="54" t="s">
        <v>227</v>
      </c>
      <c r="G26" s="333" t="s">
        <v>227</v>
      </c>
      <c r="H26" s="334">
        <v>131.38</v>
      </c>
    </row>
    <row r="27" spans="1:8">
      <c r="A27" s="330"/>
      <c r="B27" s="399"/>
      <c r="C27" s="744" t="s">
        <v>307</v>
      </c>
      <c r="D27" s="744"/>
      <c r="E27" s="744"/>
      <c r="F27" s="335" t="s">
        <v>227</v>
      </c>
      <c r="G27" s="336" t="s">
        <v>227</v>
      </c>
      <c r="H27" s="337">
        <f>0+H22+H23+H24+H25</f>
        <v>73017.81</v>
      </c>
    </row>
    <row r="28" spans="1:8">
      <c r="A28" s="330">
        <v>10</v>
      </c>
      <c r="B28" s="399" t="s">
        <v>22</v>
      </c>
      <c r="C28" s="743" t="s">
        <v>306</v>
      </c>
      <c r="D28" s="743"/>
      <c r="E28" s="743"/>
      <c r="F28" s="54" t="s">
        <v>227</v>
      </c>
      <c r="G28" s="333" t="s">
        <v>227</v>
      </c>
      <c r="H28" s="334">
        <v>8100</v>
      </c>
    </row>
    <row r="29" spans="1:8">
      <c r="A29" s="330">
        <v>11</v>
      </c>
      <c r="B29" s="399" t="s">
        <v>22</v>
      </c>
      <c r="C29" s="743" t="s">
        <v>357</v>
      </c>
      <c r="D29" s="743"/>
      <c r="E29" s="743"/>
      <c r="F29" s="54" t="s">
        <v>227</v>
      </c>
      <c r="G29" s="333" t="s">
        <v>227</v>
      </c>
      <c r="H29" s="334">
        <v>4049.47</v>
      </c>
    </row>
    <row r="30" spans="1:8">
      <c r="A30" s="330">
        <v>12</v>
      </c>
      <c r="B30" s="399" t="s">
        <v>22</v>
      </c>
      <c r="C30" s="743" t="s">
        <v>358</v>
      </c>
      <c r="D30" s="743"/>
      <c r="E30" s="743"/>
      <c r="F30" s="54" t="s">
        <v>227</v>
      </c>
      <c r="G30" s="333" t="s">
        <v>227</v>
      </c>
      <c r="H30" s="334">
        <v>6343.44</v>
      </c>
    </row>
    <row r="31" spans="1:8">
      <c r="A31" s="330">
        <v>13</v>
      </c>
      <c r="B31" s="399" t="s">
        <v>22</v>
      </c>
      <c r="C31" s="743" t="s">
        <v>359</v>
      </c>
      <c r="D31" s="743"/>
      <c r="E31" s="743"/>
      <c r="F31" s="54" t="s">
        <v>227</v>
      </c>
      <c r="G31" s="333" t="s">
        <v>227</v>
      </c>
      <c r="H31" s="334">
        <v>90.66</v>
      </c>
    </row>
    <row r="32" spans="1:8">
      <c r="A32" s="330"/>
      <c r="B32" s="399"/>
      <c r="C32" s="744" t="s">
        <v>307</v>
      </c>
      <c r="D32" s="744"/>
      <c r="E32" s="744"/>
      <c r="F32" s="335" t="s">
        <v>227</v>
      </c>
      <c r="G32" s="336" t="s">
        <v>227</v>
      </c>
      <c r="H32" s="337">
        <f>0+H28+H29+H30</f>
        <v>18492.91</v>
      </c>
    </row>
    <row r="33" spans="1:8" ht="13.5" customHeight="1">
      <c r="C33" s="745"/>
      <c r="D33" s="745"/>
      <c r="E33" s="745"/>
    </row>
    <row r="34" spans="1:8">
      <c r="A34" s="746" t="s">
        <v>418</v>
      </c>
      <c r="B34" s="746"/>
      <c r="C34" s="746"/>
      <c r="D34" s="746"/>
      <c r="E34" s="747" t="s">
        <v>219</v>
      </c>
      <c r="F34" s="747"/>
      <c r="G34" s="747"/>
      <c r="H34" s="747"/>
    </row>
    <row r="35" spans="1:8">
      <c r="E35" s="748" t="s">
        <v>309</v>
      </c>
      <c r="F35" s="748"/>
      <c r="G35" s="748"/>
      <c r="H35" s="748"/>
    </row>
    <row r="36" spans="1:8" ht="17.25" customHeight="1"/>
    <row r="37" spans="1:8" ht="26.25" customHeight="1">
      <c r="A37" s="746" t="s">
        <v>313</v>
      </c>
      <c r="B37" s="746"/>
      <c r="C37" s="746"/>
      <c r="D37" s="746"/>
      <c r="E37" s="747" t="s">
        <v>408</v>
      </c>
      <c r="F37" s="747"/>
      <c r="G37" s="747"/>
      <c r="H37" s="747"/>
    </row>
    <row r="38" spans="1:8">
      <c r="E38" s="748" t="s">
        <v>309</v>
      </c>
      <c r="F38" s="748"/>
      <c r="G38" s="748"/>
      <c r="H38" s="748"/>
    </row>
    <row r="39" spans="1:8">
      <c r="A39" s="74" t="s">
        <v>314</v>
      </c>
      <c r="B39" s="74"/>
      <c r="C39" s="74"/>
      <c r="D39" s="74"/>
    </row>
  </sheetData>
  <mergeCells count="32">
    <mergeCell ref="E38:H38"/>
    <mergeCell ref="E37:H37"/>
    <mergeCell ref="C32:E32"/>
    <mergeCell ref="E34:H34"/>
    <mergeCell ref="C33:E33"/>
    <mergeCell ref="A34:D34"/>
    <mergeCell ref="E35:H35"/>
    <mergeCell ref="A37:D37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7" workbookViewId="0">
      <selection activeCell="AA45" sqref="AA45"/>
    </sheetView>
  </sheetViews>
  <sheetFormatPr defaultColWidth="9.140625" defaultRowHeight="12"/>
  <cols>
    <col min="1" max="1" width="23.42578125" style="405" customWidth="1"/>
    <col min="2" max="2" width="7.85546875" style="405" customWidth="1"/>
    <col min="3" max="4" width="8.140625" style="405" customWidth="1"/>
    <col min="5" max="5" width="7.5703125" style="405" customWidth="1"/>
    <col min="6" max="7" width="7.42578125" style="405" customWidth="1"/>
    <col min="8" max="8" width="8.42578125" style="405" customWidth="1"/>
    <col min="9" max="9" width="8.140625" style="405" customWidth="1"/>
    <col min="10" max="10" width="6" style="405" customWidth="1"/>
    <col min="11" max="11" width="8.140625" style="405" customWidth="1"/>
    <col min="12" max="12" width="10.7109375" style="405" customWidth="1"/>
    <col min="13" max="13" width="9.5703125" style="405" customWidth="1"/>
    <col min="14" max="14" width="9.140625" style="405"/>
    <col min="15" max="15" width="6.85546875" style="405" customWidth="1"/>
    <col min="16" max="16" width="7.5703125" style="405" customWidth="1"/>
    <col min="17" max="17" width="6.140625" style="405" customWidth="1"/>
    <col min="18" max="18" width="5.85546875" style="405" customWidth="1"/>
    <col min="19" max="19" width="10" style="405" customWidth="1"/>
    <col min="20" max="20" width="11.140625" style="405" bestFit="1" customWidth="1"/>
    <col min="21" max="21" width="12.7109375" style="405" customWidth="1"/>
    <col min="22" max="22" width="14.85546875" style="405" bestFit="1" customWidth="1"/>
    <col min="23" max="16384" width="9.140625" style="405"/>
  </cols>
  <sheetData>
    <row r="1" spans="1:19" ht="12.75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798" t="s">
        <v>442</v>
      </c>
      <c r="O1" s="798"/>
      <c r="P1" s="798"/>
      <c r="Q1" s="798"/>
      <c r="R1" s="798"/>
      <c r="S1" s="798"/>
    </row>
    <row r="2" spans="1:19" ht="30" customHeight="1">
      <c r="A2" s="404"/>
      <c r="B2" s="799" t="s">
        <v>443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8"/>
      <c r="O2" s="798"/>
      <c r="P2" s="798"/>
      <c r="Q2" s="798"/>
      <c r="R2" s="798"/>
      <c r="S2" s="798"/>
    </row>
    <row r="3" spans="1:19" ht="9.75" customHeight="1">
      <c r="A3" s="404"/>
      <c r="B3" s="404"/>
      <c r="C3" s="404"/>
      <c r="D3" s="404"/>
      <c r="E3" s="404"/>
      <c r="F3" s="404"/>
      <c r="G3" s="404"/>
      <c r="H3" s="404" t="s">
        <v>444</v>
      </c>
      <c r="I3" s="406"/>
      <c r="J3" s="406"/>
      <c r="K3" s="406"/>
      <c r="L3" s="406"/>
      <c r="M3" s="406"/>
      <c r="N3" s="407"/>
      <c r="O3" s="407"/>
      <c r="P3" s="407"/>
      <c r="Q3" s="407"/>
      <c r="R3" s="407"/>
      <c r="S3" s="407"/>
    </row>
    <row r="4" spans="1:19" ht="0.75" customHeight="1">
      <c r="A4" s="404"/>
      <c r="B4" s="404"/>
      <c r="C4" s="404"/>
      <c r="D4" s="404"/>
      <c r="E4" s="404"/>
      <c r="F4" s="404"/>
      <c r="G4" s="404"/>
      <c r="H4" s="404"/>
      <c r="I4" s="406"/>
      <c r="J4" s="406"/>
      <c r="K4" s="406"/>
      <c r="L4" s="406"/>
      <c r="M4" s="406"/>
      <c r="N4" s="407"/>
      <c r="O4" s="407"/>
      <c r="P4" s="407"/>
      <c r="Q4" s="407"/>
      <c r="R4" s="407"/>
      <c r="S4" s="407"/>
    </row>
    <row r="5" spans="1:19" ht="26.25" customHeight="1">
      <c r="A5" s="800" t="s">
        <v>445</v>
      </c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</row>
    <row r="6" spans="1:19" ht="3" customHeight="1">
      <c r="A6" s="408"/>
      <c r="B6" s="408"/>
      <c r="C6" s="408"/>
      <c r="D6" s="408"/>
      <c r="E6" s="408"/>
      <c r="F6" s="408"/>
      <c r="G6" s="408"/>
      <c r="H6" s="408"/>
      <c r="I6" s="408"/>
      <c r="J6" s="801"/>
      <c r="K6" s="801"/>
      <c r="L6" s="801"/>
      <c r="M6" s="801"/>
      <c r="N6" s="408"/>
      <c r="O6" s="408"/>
      <c r="P6" s="408"/>
      <c r="Q6" s="408"/>
      <c r="R6" s="408"/>
      <c r="S6" s="408"/>
    </row>
    <row r="7" spans="1:19" ht="12" customHeight="1">
      <c r="A7" s="409"/>
      <c r="B7" s="409"/>
      <c r="C7" s="409"/>
      <c r="D7" s="802">
        <v>44841</v>
      </c>
      <c r="E7" s="803"/>
      <c r="F7" s="803"/>
      <c r="G7" s="803"/>
      <c r="H7" s="803"/>
      <c r="I7" s="803"/>
      <c r="J7" s="803"/>
      <c r="K7" s="803"/>
      <c r="L7" s="803"/>
      <c r="M7" s="410"/>
      <c r="N7" s="409"/>
      <c r="O7" s="409"/>
      <c r="P7" s="409"/>
      <c r="Q7" s="409"/>
      <c r="R7" s="409"/>
      <c r="S7" s="409"/>
    </row>
    <row r="8" spans="1:19" ht="8.25" customHeight="1">
      <c r="A8" s="409"/>
      <c r="B8" s="409"/>
      <c r="C8" s="409"/>
      <c r="D8" s="409"/>
      <c r="E8" s="804" t="s">
        <v>446</v>
      </c>
      <c r="F8" s="804"/>
      <c r="G8" s="804"/>
      <c r="H8" s="804"/>
      <c r="I8" s="804"/>
      <c r="J8" s="804"/>
      <c r="K8" s="804"/>
      <c r="L8" s="804"/>
      <c r="M8" s="410"/>
      <c r="N8" s="409"/>
      <c r="O8" s="409"/>
      <c r="P8" s="409"/>
      <c r="Q8" s="409"/>
      <c r="R8" s="409"/>
      <c r="S8" s="409"/>
    </row>
    <row r="9" spans="1:19" ht="0.75" customHeight="1">
      <c r="A9" s="411"/>
      <c r="B9" s="409"/>
      <c r="C9" s="409"/>
      <c r="D9" s="409"/>
      <c r="E9" s="409"/>
      <c r="F9" s="409"/>
      <c r="G9" s="409"/>
      <c r="H9" s="404"/>
      <c r="I9" s="404"/>
      <c r="J9" s="801"/>
      <c r="K9" s="801"/>
      <c r="L9" s="404"/>
      <c r="M9" s="404"/>
      <c r="N9" s="409"/>
      <c r="O9" s="409"/>
      <c r="P9" s="409"/>
      <c r="Q9" s="409"/>
      <c r="R9" s="409"/>
      <c r="S9" s="409"/>
    </row>
    <row r="10" spans="1:19" ht="12.75" customHeight="1">
      <c r="A10" s="404"/>
      <c r="B10" s="805" t="s">
        <v>447</v>
      </c>
      <c r="C10" s="806"/>
      <c r="D10" s="412" t="s">
        <v>448</v>
      </c>
      <c r="E10" s="413"/>
      <c r="F10" s="404"/>
      <c r="G10" s="404"/>
      <c r="H10" s="404"/>
      <c r="I10" s="404"/>
      <c r="J10" s="807"/>
      <c r="K10" s="807"/>
      <c r="L10" s="404"/>
      <c r="M10" s="404"/>
      <c r="N10" s="404"/>
      <c r="O10" s="404"/>
      <c r="P10" s="404"/>
      <c r="Q10" s="414"/>
      <c r="R10" s="414"/>
      <c r="S10" s="414"/>
    </row>
    <row r="11" spans="1:19" ht="21.75" customHeight="1">
      <c r="A11" s="415" t="s">
        <v>449</v>
      </c>
      <c r="B11" s="416" t="s">
        <v>450</v>
      </c>
      <c r="C11" s="416" t="s">
        <v>451</v>
      </c>
      <c r="D11" s="417" t="s">
        <v>452</v>
      </c>
      <c r="E11" s="418" t="s">
        <v>453</v>
      </c>
      <c r="F11" s="419"/>
      <c r="G11" s="404"/>
      <c r="H11" s="404"/>
      <c r="I11" s="404"/>
      <c r="J11" s="420"/>
      <c r="K11" s="420"/>
      <c r="L11" s="404"/>
      <c r="M11" s="404"/>
      <c r="N11" s="404"/>
      <c r="O11" s="404"/>
      <c r="P11" s="404"/>
      <c r="Q11" s="414"/>
      <c r="R11" s="414"/>
      <c r="S11" s="414"/>
    </row>
    <row r="12" spans="1:19" ht="14.25" customHeight="1">
      <c r="A12" s="421" t="s">
        <v>454</v>
      </c>
      <c r="B12" s="422">
        <v>1</v>
      </c>
      <c r="C12" s="422">
        <v>1</v>
      </c>
      <c r="D12" s="423" t="s">
        <v>455</v>
      </c>
      <c r="E12" s="424" t="s">
        <v>455</v>
      </c>
      <c r="F12" s="409"/>
      <c r="G12" s="409"/>
      <c r="H12" s="404"/>
      <c r="I12" s="425" t="s">
        <v>456</v>
      </c>
      <c r="J12" s="808"/>
      <c r="K12" s="808"/>
      <c r="L12" s="808"/>
      <c r="M12" s="808"/>
      <c r="N12" s="808"/>
      <c r="O12" s="808"/>
      <c r="P12" s="801"/>
      <c r="Q12" s="801"/>
      <c r="R12" s="796">
        <v>1</v>
      </c>
      <c r="S12" s="797"/>
    </row>
    <row r="13" spans="1:19" ht="14.25" customHeight="1">
      <c r="A13" s="421" t="s">
        <v>457</v>
      </c>
      <c r="B13" s="426">
        <v>37</v>
      </c>
      <c r="C13" s="426">
        <v>38</v>
      </c>
      <c r="D13" s="427">
        <v>38</v>
      </c>
      <c r="E13" s="428">
        <v>38</v>
      </c>
      <c r="F13" s="429"/>
      <c r="G13" s="429"/>
      <c r="H13" s="404"/>
      <c r="I13" s="810"/>
      <c r="J13" s="810"/>
      <c r="K13" s="810"/>
      <c r="L13" s="810"/>
      <c r="M13" s="810"/>
      <c r="N13" s="810"/>
      <c r="O13" s="810"/>
      <c r="P13" s="404"/>
      <c r="Q13" s="414"/>
      <c r="R13" s="414"/>
      <c r="S13" s="414"/>
    </row>
    <row r="14" spans="1:19" ht="14.25" customHeight="1">
      <c r="A14" s="421" t="s">
        <v>458</v>
      </c>
      <c r="B14" s="426">
        <v>854</v>
      </c>
      <c r="C14" s="426">
        <v>901</v>
      </c>
      <c r="D14" s="426">
        <v>859</v>
      </c>
      <c r="E14" s="428">
        <v>859</v>
      </c>
      <c r="F14" s="429"/>
      <c r="G14" s="429"/>
      <c r="H14" s="404"/>
      <c r="I14" s="430" t="s">
        <v>459</v>
      </c>
      <c r="J14" s="430"/>
      <c r="K14" s="431"/>
      <c r="L14" s="431"/>
      <c r="M14" s="420"/>
      <c r="N14" s="404"/>
      <c r="O14" s="404"/>
      <c r="P14" s="413" t="s">
        <v>460</v>
      </c>
      <c r="Q14" s="413" t="s">
        <v>461</v>
      </c>
      <c r="R14" s="413" t="s">
        <v>461</v>
      </c>
      <c r="S14" s="432" t="s">
        <v>462</v>
      </c>
    </row>
    <row r="15" spans="1:19" ht="4.5" customHeight="1" thickBot="1">
      <c r="A15" s="433"/>
      <c r="B15" s="434"/>
      <c r="C15" s="434"/>
      <c r="D15" s="435"/>
      <c r="E15" s="430"/>
      <c r="F15" s="430"/>
      <c r="G15" s="430"/>
      <c r="H15" s="420"/>
      <c r="I15" s="404"/>
      <c r="J15" s="404"/>
      <c r="K15" s="404"/>
      <c r="L15" s="404"/>
      <c r="M15" s="430"/>
      <c r="N15" s="404"/>
      <c r="O15" s="404"/>
      <c r="P15" s="404"/>
      <c r="Q15" s="430"/>
      <c r="R15" s="430"/>
      <c r="S15" s="430"/>
    </row>
    <row r="16" spans="1:19" ht="13.5" customHeight="1">
      <c r="A16" s="811" t="s">
        <v>463</v>
      </c>
      <c r="B16" s="813" t="s">
        <v>464</v>
      </c>
      <c r="C16" s="814"/>
      <c r="D16" s="814"/>
      <c r="E16" s="814"/>
      <c r="F16" s="814"/>
      <c r="G16" s="815"/>
      <c r="H16" s="816" t="s">
        <v>465</v>
      </c>
      <c r="I16" s="817"/>
      <c r="J16" s="817"/>
      <c r="K16" s="817"/>
      <c r="L16" s="818"/>
      <c r="M16" s="816" t="s">
        <v>466</v>
      </c>
      <c r="N16" s="817"/>
      <c r="O16" s="817"/>
      <c r="P16" s="817"/>
      <c r="Q16" s="817"/>
      <c r="R16" s="817"/>
      <c r="S16" s="818"/>
    </row>
    <row r="17" spans="1:22" ht="13.5" customHeight="1">
      <c r="A17" s="812"/>
      <c r="B17" s="819" t="s">
        <v>467</v>
      </c>
      <c r="C17" s="820"/>
      <c r="D17" s="820"/>
      <c r="E17" s="821" t="s">
        <v>447</v>
      </c>
      <c r="F17" s="822"/>
      <c r="G17" s="823"/>
      <c r="H17" s="819" t="s">
        <v>468</v>
      </c>
      <c r="I17" s="820" t="s">
        <v>469</v>
      </c>
      <c r="J17" s="820" t="s">
        <v>470</v>
      </c>
      <c r="K17" s="809" t="s">
        <v>471</v>
      </c>
      <c r="L17" s="826" t="s">
        <v>307</v>
      </c>
      <c r="M17" s="819" t="s">
        <v>468</v>
      </c>
      <c r="N17" s="820" t="s">
        <v>469</v>
      </c>
      <c r="O17" s="820" t="s">
        <v>470</v>
      </c>
      <c r="P17" s="809" t="s">
        <v>472</v>
      </c>
      <c r="Q17" s="820" t="s">
        <v>473</v>
      </c>
      <c r="R17" s="820" t="s">
        <v>474</v>
      </c>
      <c r="S17" s="824" t="s">
        <v>307</v>
      </c>
    </row>
    <row r="18" spans="1:22" ht="70.5" customHeight="1">
      <c r="A18" s="812"/>
      <c r="B18" s="436" t="s">
        <v>450</v>
      </c>
      <c r="C18" s="437" t="s">
        <v>475</v>
      </c>
      <c r="D18" s="437" t="s">
        <v>476</v>
      </c>
      <c r="E18" s="438" t="s">
        <v>450</v>
      </c>
      <c r="F18" s="437" t="s">
        <v>475</v>
      </c>
      <c r="G18" s="439" t="s">
        <v>477</v>
      </c>
      <c r="H18" s="819"/>
      <c r="I18" s="820"/>
      <c r="J18" s="820"/>
      <c r="K18" s="809"/>
      <c r="L18" s="826"/>
      <c r="M18" s="819"/>
      <c r="N18" s="820"/>
      <c r="O18" s="820"/>
      <c r="P18" s="809"/>
      <c r="Q18" s="820"/>
      <c r="R18" s="820"/>
      <c r="S18" s="825"/>
    </row>
    <row r="19" spans="1:22" ht="10.5" customHeight="1">
      <c r="A19" s="440">
        <v>1</v>
      </c>
      <c r="B19" s="441">
        <v>2</v>
      </c>
      <c r="C19" s="442">
        <v>3</v>
      </c>
      <c r="D19" s="442">
        <v>4</v>
      </c>
      <c r="E19" s="443">
        <v>5</v>
      </c>
      <c r="F19" s="442">
        <v>6</v>
      </c>
      <c r="G19" s="444">
        <v>7</v>
      </c>
      <c r="H19" s="445">
        <v>8</v>
      </c>
      <c r="I19" s="443">
        <v>9</v>
      </c>
      <c r="J19" s="443">
        <v>10</v>
      </c>
      <c r="K19" s="443">
        <v>11</v>
      </c>
      <c r="L19" s="446">
        <v>12</v>
      </c>
      <c r="M19" s="445">
        <v>13</v>
      </c>
      <c r="N19" s="443">
        <v>14</v>
      </c>
      <c r="O19" s="443">
        <v>15</v>
      </c>
      <c r="P19" s="443">
        <v>16</v>
      </c>
      <c r="Q19" s="443">
        <v>17</v>
      </c>
      <c r="R19" s="443">
        <v>18</v>
      </c>
      <c r="S19" s="446">
        <v>19</v>
      </c>
    </row>
    <row r="20" spans="1:22" ht="31.5" customHeight="1">
      <c r="A20" s="447" t="s">
        <v>478</v>
      </c>
      <c r="B20" s="448">
        <v>3.5</v>
      </c>
      <c r="C20" s="449">
        <v>3.5</v>
      </c>
      <c r="D20" s="449">
        <v>3.5</v>
      </c>
      <c r="E20" s="450">
        <v>3</v>
      </c>
      <c r="F20" s="450">
        <v>3.5</v>
      </c>
      <c r="G20" s="451">
        <v>3.06</v>
      </c>
      <c r="H20" s="452">
        <v>95000</v>
      </c>
      <c r="I20" s="449">
        <v>15000</v>
      </c>
      <c r="J20" s="449">
        <v>2500</v>
      </c>
      <c r="K20" s="449"/>
      <c r="L20" s="453">
        <f t="shared" ref="L20:L39" si="0">SUM(H20:K20)</f>
        <v>112500</v>
      </c>
      <c r="M20" s="452">
        <f>52432.62+23942.51-593.49-1002</f>
        <v>74779.64</v>
      </c>
      <c r="N20" s="449">
        <f>7721.89+4032.89+1427.31+1300</f>
        <v>14482.09</v>
      </c>
      <c r="O20" s="449">
        <f>1200+1300</f>
        <v>2500</v>
      </c>
      <c r="P20" s="449"/>
      <c r="Q20" s="449"/>
      <c r="R20" s="449"/>
      <c r="S20" s="453">
        <f t="shared" ref="S20:S39" si="1">SUM(M20:R20)</f>
        <v>91761.73</v>
      </c>
      <c r="T20" s="454"/>
      <c r="U20" s="454"/>
      <c r="V20" s="454"/>
    </row>
    <row r="21" spans="1:22" ht="14.25" customHeight="1">
      <c r="A21" s="455" t="s">
        <v>479</v>
      </c>
      <c r="B21" s="448">
        <v>3.5</v>
      </c>
      <c r="C21" s="449">
        <v>3.5</v>
      </c>
      <c r="D21" s="449">
        <v>3.5</v>
      </c>
      <c r="E21" s="450">
        <v>3</v>
      </c>
      <c r="F21" s="450">
        <v>3.5</v>
      </c>
      <c r="G21" s="451">
        <v>3.06</v>
      </c>
      <c r="H21" s="452">
        <f>H20</f>
        <v>95000</v>
      </c>
      <c r="I21" s="449">
        <f>I20</f>
        <v>15000</v>
      </c>
      <c r="J21" s="449">
        <f>J20</f>
        <v>2500</v>
      </c>
      <c r="K21" s="449"/>
      <c r="L21" s="453">
        <f t="shared" si="0"/>
        <v>112500</v>
      </c>
      <c r="M21" s="452">
        <f>M20</f>
        <v>74779.64</v>
      </c>
      <c r="N21" s="449">
        <f>N20</f>
        <v>14482.09</v>
      </c>
      <c r="O21" s="449">
        <f>O20</f>
        <v>2500</v>
      </c>
      <c r="P21" s="449"/>
      <c r="Q21" s="449"/>
      <c r="R21" s="449"/>
      <c r="S21" s="453">
        <f t="shared" si="1"/>
        <v>91761.73</v>
      </c>
      <c r="T21" s="454"/>
      <c r="U21" s="454"/>
      <c r="V21" s="454"/>
    </row>
    <row r="22" spans="1:22" ht="14.25" customHeight="1">
      <c r="A22" s="456" t="s">
        <v>480</v>
      </c>
      <c r="B22" s="452">
        <v>57.84</v>
      </c>
      <c r="C22" s="449">
        <v>57.84</v>
      </c>
      <c r="D22" s="449">
        <v>57.84</v>
      </c>
      <c r="E22" s="450">
        <f>E23</f>
        <v>52.77</v>
      </c>
      <c r="F22" s="450">
        <v>57.84</v>
      </c>
      <c r="G22" s="451">
        <v>53.33</v>
      </c>
      <c r="H22" s="452">
        <f>938630.31+19.69</f>
        <v>938650</v>
      </c>
      <c r="I22" s="449"/>
      <c r="J22" s="449"/>
      <c r="K22" s="449"/>
      <c r="L22" s="453">
        <f t="shared" si="0"/>
        <v>938650</v>
      </c>
      <c r="M22" s="452">
        <f>702026.68+2410+1230.62</f>
        <v>705667.3</v>
      </c>
      <c r="N22" s="457"/>
      <c r="O22" s="449"/>
      <c r="P22" s="449"/>
      <c r="Q22" s="458"/>
      <c r="R22" s="458"/>
      <c r="S22" s="453">
        <f t="shared" si="1"/>
        <v>705667.3</v>
      </c>
      <c r="T22" s="454"/>
      <c r="U22" s="454"/>
      <c r="V22" s="454"/>
    </row>
    <row r="23" spans="1:22" ht="14.25" customHeight="1">
      <c r="A23" s="455" t="s">
        <v>479</v>
      </c>
      <c r="B23" s="452">
        <v>57.84</v>
      </c>
      <c r="C23" s="449">
        <v>57.84</v>
      </c>
      <c r="D23" s="449">
        <v>57.84</v>
      </c>
      <c r="E23" s="450">
        <v>52.77</v>
      </c>
      <c r="F23" s="450">
        <v>57.84</v>
      </c>
      <c r="G23" s="451">
        <v>53.33</v>
      </c>
      <c r="H23" s="452">
        <f>H22</f>
        <v>938650</v>
      </c>
      <c r="I23" s="449"/>
      <c r="J23" s="449"/>
      <c r="K23" s="449"/>
      <c r="L23" s="453">
        <f t="shared" si="0"/>
        <v>938650</v>
      </c>
      <c r="M23" s="452">
        <f>M22</f>
        <v>705667.3</v>
      </c>
      <c r="N23" s="457"/>
      <c r="O23" s="449"/>
      <c r="P23" s="449"/>
      <c r="Q23" s="458"/>
      <c r="R23" s="458"/>
      <c r="S23" s="453">
        <f t="shared" si="1"/>
        <v>705667.3</v>
      </c>
      <c r="T23" s="454"/>
      <c r="U23" s="454"/>
      <c r="V23" s="454"/>
    </row>
    <row r="24" spans="1:22" ht="14.25" customHeight="1">
      <c r="A24" s="459" t="s">
        <v>481</v>
      </c>
      <c r="B24" s="460">
        <v>11.08</v>
      </c>
      <c r="C24" s="461">
        <v>11.08</v>
      </c>
      <c r="D24" s="461">
        <v>11.08</v>
      </c>
      <c r="E24" s="462">
        <v>10.66</v>
      </c>
      <c r="F24" s="462">
        <v>11.08</v>
      </c>
      <c r="G24" s="463">
        <v>10.71</v>
      </c>
      <c r="H24" s="452">
        <v>125000</v>
      </c>
      <c r="I24" s="461"/>
      <c r="J24" s="461"/>
      <c r="K24" s="461"/>
      <c r="L24" s="453">
        <f t="shared" si="0"/>
        <v>125000</v>
      </c>
      <c r="M24" s="452">
        <f>105903.55+6956.05</f>
        <v>112859.6</v>
      </c>
      <c r="N24" s="464"/>
      <c r="O24" s="461"/>
      <c r="P24" s="461"/>
      <c r="Q24" s="465"/>
      <c r="R24" s="465"/>
      <c r="S24" s="453">
        <f t="shared" si="1"/>
        <v>112859.6</v>
      </c>
      <c r="T24" s="454"/>
      <c r="U24" s="454"/>
      <c r="V24" s="454"/>
    </row>
    <row r="25" spans="1:22" ht="14.25" customHeight="1">
      <c r="A25" s="466" t="s">
        <v>482</v>
      </c>
      <c r="B25" s="460">
        <v>7.08</v>
      </c>
      <c r="C25" s="461">
        <v>7.08</v>
      </c>
      <c r="D25" s="461">
        <v>7.08</v>
      </c>
      <c r="E25" s="462">
        <v>7.02</v>
      </c>
      <c r="F25" s="462">
        <v>7.08</v>
      </c>
      <c r="G25" s="463">
        <v>7.03</v>
      </c>
      <c r="H25" s="452">
        <f>H24</f>
        <v>125000</v>
      </c>
      <c r="I25" s="461"/>
      <c r="J25" s="461"/>
      <c r="K25" s="461"/>
      <c r="L25" s="453">
        <f t="shared" si="0"/>
        <v>125000</v>
      </c>
      <c r="M25" s="452">
        <v>80415.88</v>
      </c>
      <c r="N25" s="464"/>
      <c r="O25" s="461"/>
      <c r="P25" s="461"/>
      <c r="Q25" s="467"/>
      <c r="R25" s="465"/>
      <c r="S25" s="453">
        <f t="shared" si="1"/>
        <v>80415.88</v>
      </c>
      <c r="T25" s="454"/>
      <c r="U25" s="454"/>
      <c r="V25" s="454"/>
    </row>
    <row r="26" spans="1:22" ht="14.25" customHeight="1">
      <c r="A26" s="459" t="s">
        <v>483</v>
      </c>
      <c r="B26" s="460">
        <v>7.5</v>
      </c>
      <c r="C26" s="461">
        <v>9</v>
      </c>
      <c r="D26" s="461">
        <v>7.67</v>
      </c>
      <c r="E26" s="462">
        <v>6</v>
      </c>
      <c r="F26" s="462">
        <v>8</v>
      </c>
      <c r="G26" s="463">
        <v>6.22</v>
      </c>
      <c r="H26" s="452">
        <v>95000</v>
      </c>
      <c r="I26" s="464"/>
      <c r="J26" s="461"/>
      <c r="K26" s="461"/>
      <c r="L26" s="453">
        <f t="shared" si="0"/>
        <v>95000</v>
      </c>
      <c r="M26" s="452">
        <f>83978.89-19.69</f>
        <v>83959.2</v>
      </c>
      <c r="N26" s="461"/>
      <c r="O26" s="461"/>
      <c r="P26" s="461"/>
      <c r="Q26" s="465"/>
      <c r="R26" s="465"/>
      <c r="S26" s="453">
        <f t="shared" si="1"/>
        <v>83959.2</v>
      </c>
      <c r="T26" s="454"/>
      <c r="U26" s="454"/>
      <c r="V26" s="454"/>
    </row>
    <row r="27" spans="1:22" ht="14.25" customHeight="1">
      <c r="A27" s="466" t="s">
        <v>482</v>
      </c>
      <c r="B27" s="460">
        <v>5.5</v>
      </c>
      <c r="C27" s="461">
        <v>5.5</v>
      </c>
      <c r="D27" s="461">
        <v>5.5</v>
      </c>
      <c r="E27" s="461">
        <v>5.5</v>
      </c>
      <c r="F27" s="461">
        <v>5.5</v>
      </c>
      <c r="G27" s="468">
        <v>5.5</v>
      </c>
      <c r="H27" s="452">
        <v>93000</v>
      </c>
      <c r="I27" s="464"/>
      <c r="J27" s="461"/>
      <c r="K27" s="461"/>
      <c r="L27" s="453">
        <f t="shared" si="0"/>
        <v>93000</v>
      </c>
      <c r="M27" s="452">
        <f>M26-20732.91+19.69</f>
        <v>63245.979999999996</v>
      </c>
      <c r="N27" s="461"/>
      <c r="O27" s="461"/>
      <c r="P27" s="461"/>
      <c r="Q27" s="465"/>
      <c r="R27" s="465"/>
      <c r="S27" s="453">
        <f t="shared" si="1"/>
        <v>63245.979999999996</v>
      </c>
      <c r="T27" s="454"/>
      <c r="U27" s="454"/>
      <c r="V27" s="454"/>
    </row>
    <row r="28" spans="1:22" ht="14.25" customHeight="1">
      <c r="A28" s="459" t="s">
        <v>484</v>
      </c>
      <c r="B28" s="460">
        <v>4.5</v>
      </c>
      <c r="C28" s="461">
        <v>5.0999999999999996</v>
      </c>
      <c r="D28" s="461">
        <v>4.5</v>
      </c>
      <c r="E28" s="462">
        <v>4.46</v>
      </c>
      <c r="F28" s="462">
        <v>5.0999999999999996</v>
      </c>
      <c r="G28" s="463">
        <v>4.57</v>
      </c>
      <c r="H28" s="452">
        <v>34000</v>
      </c>
      <c r="I28" s="461">
        <v>1820</v>
      </c>
      <c r="J28" s="461"/>
      <c r="K28" s="461"/>
      <c r="L28" s="453">
        <f t="shared" si="0"/>
        <v>35820</v>
      </c>
      <c r="M28" s="452">
        <f>26890.8+19.69</f>
        <v>26910.489999999998</v>
      </c>
      <c r="N28" s="461">
        <v>1814.84</v>
      </c>
      <c r="O28" s="461"/>
      <c r="P28" s="461"/>
      <c r="Q28" s="465"/>
      <c r="R28" s="465"/>
      <c r="S28" s="453">
        <f t="shared" si="1"/>
        <v>28725.329999999998</v>
      </c>
      <c r="T28" s="454"/>
      <c r="U28" s="454"/>
      <c r="V28" s="454"/>
    </row>
    <row r="29" spans="1:22" ht="14.25" customHeight="1">
      <c r="A29" s="466" t="s">
        <v>482</v>
      </c>
      <c r="B29" s="460">
        <f>4.5-0.525</f>
        <v>3.9750000000000001</v>
      </c>
      <c r="C29" s="461">
        <v>3.9750000000000001</v>
      </c>
      <c r="D29" s="461">
        <v>3.9750000000000001</v>
      </c>
      <c r="E29" s="462">
        <v>3.46</v>
      </c>
      <c r="F29" s="462">
        <v>3.46</v>
      </c>
      <c r="G29" s="463">
        <v>3.46</v>
      </c>
      <c r="H29" s="452">
        <v>33000</v>
      </c>
      <c r="I29" s="461">
        <v>1650</v>
      </c>
      <c r="J29" s="461"/>
      <c r="K29" s="461"/>
      <c r="L29" s="453">
        <f t="shared" si="0"/>
        <v>34650</v>
      </c>
      <c r="M29" s="452">
        <v>23730.32</v>
      </c>
      <c r="N29" s="461">
        <v>1605.28</v>
      </c>
      <c r="O29" s="461"/>
      <c r="P29" s="461"/>
      <c r="Q29" s="465"/>
      <c r="R29" s="465"/>
      <c r="S29" s="453">
        <f t="shared" si="1"/>
        <v>25335.599999999999</v>
      </c>
      <c r="T29" s="454"/>
      <c r="U29" s="454"/>
      <c r="V29" s="454"/>
    </row>
    <row r="30" spans="1:22" ht="14.25" customHeight="1">
      <c r="A30" s="459" t="s">
        <v>485</v>
      </c>
      <c r="B30" s="460">
        <v>2</v>
      </c>
      <c r="C30" s="461">
        <v>2</v>
      </c>
      <c r="D30" s="461">
        <v>2</v>
      </c>
      <c r="E30" s="462">
        <v>2</v>
      </c>
      <c r="F30" s="462">
        <v>2</v>
      </c>
      <c r="G30" s="463">
        <v>2</v>
      </c>
      <c r="H30" s="452">
        <v>30000</v>
      </c>
      <c r="I30" s="461">
        <v>2000</v>
      </c>
      <c r="J30" s="461"/>
      <c r="K30" s="461"/>
      <c r="L30" s="453">
        <f t="shared" si="0"/>
        <v>32000</v>
      </c>
      <c r="M30" s="452">
        <f>25253.45+100</f>
        <v>25353.45</v>
      </c>
      <c r="N30" s="461">
        <v>1578.86</v>
      </c>
      <c r="O30" s="461"/>
      <c r="P30" s="461"/>
      <c r="Q30" s="465"/>
      <c r="R30" s="465"/>
      <c r="S30" s="453">
        <f t="shared" si="1"/>
        <v>26932.31</v>
      </c>
      <c r="T30" s="454"/>
      <c r="U30" s="454"/>
      <c r="V30" s="454"/>
    </row>
    <row r="31" spans="1:22" ht="14.25" customHeight="1">
      <c r="A31" s="466" t="s">
        <v>482</v>
      </c>
      <c r="B31" s="469">
        <v>2</v>
      </c>
      <c r="C31" s="461">
        <v>2</v>
      </c>
      <c r="D31" s="461">
        <v>2</v>
      </c>
      <c r="E31" s="462">
        <v>2</v>
      </c>
      <c r="F31" s="462">
        <v>2</v>
      </c>
      <c r="G31" s="470">
        <v>2</v>
      </c>
      <c r="H31" s="452">
        <v>30000</v>
      </c>
      <c r="I31" s="461">
        <v>2000</v>
      </c>
      <c r="J31" s="461"/>
      <c r="K31" s="461"/>
      <c r="L31" s="453">
        <f t="shared" si="0"/>
        <v>32000</v>
      </c>
      <c r="M31" s="452">
        <f>M30</f>
        <v>25353.45</v>
      </c>
      <c r="N31" s="461">
        <f>N30</f>
        <v>1578.86</v>
      </c>
      <c r="O31" s="461"/>
      <c r="P31" s="461"/>
      <c r="Q31" s="465"/>
      <c r="R31" s="465"/>
      <c r="S31" s="453">
        <f t="shared" si="1"/>
        <v>26932.31</v>
      </c>
      <c r="T31" s="454"/>
      <c r="U31" s="454"/>
      <c r="V31" s="454"/>
    </row>
    <row r="32" spans="1:22" ht="14.25" customHeight="1">
      <c r="A32" s="459" t="s">
        <v>486</v>
      </c>
      <c r="B32" s="460">
        <v>39.299999999999997</v>
      </c>
      <c r="C32" s="471">
        <f>31.5+5.05</f>
        <v>36.549999999999997</v>
      </c>
      <c r="D32" s="472">
        <v>38.99</v>
      </c>
      <c r="E32" s="462">
        <v>38.340000000000003</v>
      </c>
      <c r="F32" s="462">
        <v>36.549999999999997</v>
      </c>
      <c r="G32" s="470">
        <v>38.340000000000003</v>
      </c>
      <c r="H32" s="452">
        <f>435646+124</f>
        <v>435770</v>
      </c>
      <c r="I32" s="461">
        <v>15000</v>
      </c>
      <c r="J32" s="461"/>
      <c r="K32" s="461"/>
      <c r="L32" s="453">
        <f t="shared" si="0"/>
        <v>450770</v>
      </c>
      <c r="M32" s="452">
        <f>291551.28+363.11</f>
        <v>291914.39</v>
      </c>
      <c r="N32" s="461">
        <v>13604.5</v>
      </c>
      <c r="O32" s="461"/>
      <c r="P32" s="461"/>
      <c r="Q32" s="465"/>
      <c r="R32" s="465"/>
      <c r="S32" s="453">
        <f t="shared" si="1"/>
        <v>305518.89</v>
      </c>
      <c r="T32" s="454"/>
      <c r="U32" s="454"/>
      <c r="V32" s="454"/>
    </row>
    <row r="33" spans="1:26" ht="14.25" customHeight="1" thickBot="1">
      <c r="A33" s="473" t="s">
        <v>487</v>
      </c>
      <c r="B33" s="474">
        <v>19</v>
      </c>
      <c r="C33" s="475">
        <v>19</v>
      </c>
      <c r="D33" s="476">
        <v>19</v>
      </c>
      <c r="E33" s="477">
        <v>18.600000000000001</v>
      </c>
      <c r="F33" s="477">
        <v>19</v>
      </c>
      <c r="G33" s="478">
        <v>18.64</v>
      </c>
      <c r="H33" s="479">
        <v>97200</v>
      </c>
      <c r="I33" s="480"/>
      <c r="J33" s="480"/>
      <c r="K33" s="480"/>
      <c r="L33" s="481">
        <f t="shared" si="0"/>
        <v>97200</v>
      </c>
      <c r="M33" s="482">
        <v>97189.94</v>
      </c>
      <c r="N33" s="480"/>
      <c r="O33" s="480"/>
      <c r="P33" s="480"/>
      <c r="Q33" s="483"/>
      <c r="R33" s="483"/>
      <c r="S33" s="481">
        <f t="shared" si="1"/>
        <v>97189.94</v>
      </c>
      <c r="T33" s="454"/>
      <c r="U33" s="454"/>
      <c r="V33" s="454"/>
      <c r="W33" s="870"/>
      <c r="X33" s="870"/>
      <c r="Y33" s="871"/>
      <c r="Z33" s="871"/>
    </row>
    <row r="34" spans="1:26" ht="18.75" customHeight="1">
      <c r="A34" s="484" t="s">
        <v>307</v>
      </c>
      <c r="B34" s="485">
        <f>SUM(B20,B24,B26,B28,B30,B32,B22)</f>
        <v>125.72</v>
      </c>
      <c r="C34" s="486">
        <f t="shared" ref="C34:R34" si="2">SUM(C20,C24,C26,C28,C30,C32,C22)</f>
        <v>125.07</v>
      </c>
      <c r="D34" s="486">
        <f t="shared" si="2"/>
        <v>125.58000000000001</v>
      </c>
      <c r="E34" s="486">
        <f t="shared" si="2"/>
        <v>117.23000000000002</v>
      </c>
      <c r="F34" s="486">
        <f t="shared" si="2"/>
        <v>124.07</v>
      </c>
      <c r="G34" s="487">
        <f t="shared" si="2"/>
        <v>118.23</v>
      </c>
      <c r="H34" s="488">
        <f t="shared" si="2"/>
        <v>1753420</v>
      </c>
      <c r="I34" s="489">
        <f t="shared" si="2"/>
        <v>33820</v>
      </c>
      <c r="J34" s="489">
        <f t="shared" si="2"/>
        <v>2500</v>
      </c>
      <c r="K34" s="489">
        <f t="shared" si="2"/>
        <v>0</v>
      </c>
      <c r="L34" s="490">
        <f t="shared" si="0"/>
        <v>1789740</v>
      </c>
      <c r="M34" s="488">
        <f t="shared" si="2"/>
        <v>1321444.07</v>
      </c>
      <c r="N34" s="489">
        <f t="shared" si="2"/>
        <v>31480.29</v>
      </c>
      <c r="O34" s="489">
        <f t="shared" si="2"/>
        <v>2500</v>
      </c>
      <c r="P34" s="489">
        <f t="shared" si="2"/>
        <v>0</v>
      </c>
      <c r="Q34" s="489">
        <f t="shared" si="2"/>
        <v>0</v>
      </c>
      <c r="R34" s="489">
        <f t="shared" si="2"/>
        <v>0</v>
      </c>
      <c r="S34" s="490">
        <f t="shared" si="1"/>
        <v>1355424.36</v>
      </c>
      <c r="T34" s="454"/>
      <c r="U34" s="454"/>
      <c r="V34" s="491"/>
      <c r="Y34" s="492"/>
      <c r="Z34" s="492"/>
    </row>
    <row r="35" spans="1:26" ht="19.5" customHeight="1" thickBot="1">
      <c r="A35" s="493" t="s">
        <v>488</v>
      </c>
      <c r="B35" s="494">
        <f>SUM(B21,B25,B27,B29,B31,B23)</f>
        <v>79.89500000000001</v>
      </c>
      <c r="C35" s="495">
        <f t="shared" ref="C35:R35" si="3">SUM(C21,C25,C27,C29,C31,C23)</f>
        <v>79.89500000000001</v>
      </c>
      <c r="D35" s="495">
        <f t="shared" si="3"/>
        <v>79.89500000000001</v>
      </c>
      <c r="E35" s="495">
        <f t="shared" si="3"/>
        <v>73.75</v>
      </c>
      <c r="F35" s="495">
        <f t="shared" si="3"/>
        <v>79.38</v>
      </c>
      <c r="G35" s="496">
        <f t="shared" si="3"/>
        <v>74.38</v>
      </c>
      <c r="H35" s="494">
        <f t="shared" si="3"/>
        <v>1314650</v>
      </c>
      <c r="I35" s="495">
        <f t="shared" si="3"/>
        <v>18650</v>
      </c>
      <c r="J35" s="495">
        <f t="shared" si="3"/>
        <v>2500</v>
      </c>
      <c r="K35" s="495">
        <f t="shared" si="3"/>
        <v>0</v>
      </c>
      <c r="L35" s="497">
        <f t="shared" si="0"/>
        <v>1335800</v>
      </c>
      <c r="M35" s="494">
        <f t="shared" si="3"/>
        <v>973192.57000000007</v>
      </c>
      <c r="N35" s="495">
        <f t="shared" si="3"/>
        <v>17666.23</v>
      </c>
      <c r="O35" s="495">
        <f t="shared" si="3"/>
        <v>2500</v>
      </c>
      <c r="P35" s="495">
        <f t="shared" si="3"/>
        <v>0</v>
      </c>
      <c r="Q35" s="495">
        <f t="shared" si="3"/>
        <v>0</v>
      </c>
      <c r="R35" s="495">
        <f t="shared" si="3"/>
        <v>0</v>
      </c>
      <c r="S35" s="497">
        <f t="shared" si="1"/>
        <v>993358.8</v>
      </c>
      <c r="T35" s="454"/>
      <c r="U35" s="454"/>
      <c r="V35" s="491"/>
      <c r="Y35" s="498"/>
      <c r="Z35" s="498"/>
    </row>
    <row r="36" spans="1:26" ht="14.25" customHeight="1">
      <c r="A36" s="499" t="s">
        <v>489</v>
      </c>
      <c r="B36" s="500">
        <f>SUM(B20,B24,B26,B22)</f>
        <v>79.92</v>
      </c>
      <c r="C36" s="501">
        <f t="shared" ref="C36:R37" si="4">SUM(C20,C24,C26,C22)</f>
        <v>81.42</v>
      </c>
      <c r="D36" s="501">
        <f t="shared" si="4"/>
        <v>80.09</v>
      </c>
      <c r="E36" s="501">
        <f t="shared" si="4"/>
        <v>72.430000000000007</v>
      </c>
      <c r="F36" s="501">
        <f t="shared" si="4"/>
        <v>80.42</v>
      </c>
      <c r="G36" s="502">
        <f t="shared" si="4"/>
        <v>73.319999999999993</v>
      </c>
      <c r="H36" s="500">
        <f t="shared" si="4"/>
        <v>1253650</v>
      </c>
      <c r="I36" s="501">
        <f t="shared" si="4"/>
        <v>15000</v>
      </c>
      <c r="J36" s="501">
        <f t="shared" si="4"/>
        <v>2500</v>
      </c>
      <c r="K36" s="501">
        <f t="shared" si="4"/>
        <v>0</v>
      </c>
      <c r="L36" s="503">
        <f t="shared" si="0"/>
        <v>1271150</v>
      </c>
      <c r="M36" s="500">
        <f t="shared" si="4"/>
        <v>977265.74</v>
      </c>
      <c r="N36" s="501">
        <f t="shared" si="4"/>
        <v>14482.09</v>
      </c>
      <c r="O36" s="501">
        <f t="shared" si="4"/>
        <v>2500</v>
      </c>
      <c r="P36" s="501">
        <f t="shared" si="4"/>
        <v>0</v>
      </c>
      <c r="Q36" s="501">
        <f t="shared" si="4"/>
        <v>0</v>
      </c>
      <c r="R36" s="501">
        <f t="shared" si="4"/>
        <v>0</v>
      </c>
      <c r="S36" s="503">
        <f t="shared" si="1"/>
        <v>994247.83</v>
      </c>
      <c r="T36" s="454"/>
      <c r="U36" s="454"/>
      <c r="V36" s="491"/>
    </row>
    <row r="37" spans="1:26" ht="14.25" customHeight="1">
      <c r="A37" s="504" t="s">
        <v>482</v>
      </c>
      <c r="B37" s="505">
        <f>SUM(B21,B25,B27,B23)</f>
        <v>73.92</v>
      </c>
      <c r="C37" s="506">
        <f>SUM(C21,C25,C27,C23)</f>
        <v>73.92</v>
      </c>
      <c r="D37" s="506">
        <f t="shared" si="4"/>
        <v>73.92</v>
      </c>
      <c r="E37" s="506">
        <f t="shared" si="4"/>
        <v>68.290000000000006</v>
      </c>
      <c r="F37" s="506">
        <f t="shared" si="4"/>
        <v>73.92</v>
      </c>
      <c r="G37" s="507">
        <f t="shared" si="4"/>
        <v>68.92</v>
      </c>
      <c r="H37" s="505">
        <f t="shared" si="4"/>
        <v>1251650</v>
      </c>
      <c r="I37" s="506">
        <f t="shared" si="4"/>
        <v>15000</v>
      </c>
      <c r="J37" s="506">
        <f t="shared" si="4"/>
        <v>2500</v>
      </c>
      <c r="K37" s="506">
        <f t="shared" si="4"/>
        <v>0</v>
      </c>
      <c r="L37" s="453">
        <f t="shared" si="0"/>
        <v>1269150</v>
      </c>
      <c r="M37" s="505">
        <f t="shared" si="4"/>
        <v>924108.80000000005</v>
      </c>
      <c r="N37" s="506">
        <f t="shared" si="4"/>
        <v>14482.09</v>
      </c>
      <c r="O37" s="506">
        <f t="shared" si="4"/>
        <v>2500</v>
      </c>
      <c r="P37" s="506">
        <f t="shared" si="4"/>
        <v>0</v>
      </c>
      <c r="Q37" s="506">
        <f t="shared" si="4"/>
        <v>0</v>
      </c>
      <c r="R37" s="506">
        <f t="shared" si="4"/>
        <v>0</v>
      </c>
      <c r="S37" s="453">
        <f t="shared" si="1"/>
        <v>941090.89</v>
      </c>
      <c r="T37" s="454"/>
      <c r="U37" s="454"/>
      <c r="V37" s="508"/>
    </row>
    <row r="38" spans="1:26" ht="14.25" customHeight="1">
      <c r="A38" s="509" t="s">
        <v>490</v>
      </c>
      <c r="B38" s="505">
        <f>SUM(B26,B28,B30)</f>
        <v>14</v>
      </c>
      <c r="C38" s="506">
        <f t="shared" ref="C38:R39" si="5">SUM(C26,C28,C30)</f>
        <v>16.100000000000001</v>
      </c>
      <c r="D38" s="506">
        <f t="shared" si="5"/>
        <v>14.17</v>
      </c>
      <c r="E38" s="506">
        <f t="shared" si="5"/>
        <v>12.46</v>
      </c>
      <c r="F38" s="506">
        <f t="shared" si="5"/>
        <v>15.1</v>
      </c>
      <c r="G38" s="507">
        <f t="shared" si="5"/>
        <v>12.79</v>
      </c>
      <c r="H38" s="505">
        <f t="shared" si="5"/>
        <v>159000</v>
      </c>
      <c r="I38" s="506">
        <f t="shared" si="5"/>
        <v>3820</v>
      </c>
      <c r="J38" s="506">
        <f t="shared" si="5"/>
        <v>0</v>
      </c>
      <c r="K38" s="506">
        <f t="shared" si="5"/>
        <v>0</v>
      </c>
      <c r="L38" s="453">
        <f t="shared" si="0"/>
        <v>162820</v>
      </c>
      <c r="M38" s="505">
        <f t="shared" si="5"/>
        <v>136223.14000000001</v>
      </c>
      <c r="N38" s="506">
        <f t="shared" si="5"/>
        <v>3393.7</v>
      </c>
      <c r="O38" s="506">
        <f t="shared" si="5"/>
        <v>0</v>
      </c>
      <c r="P38" s="506">
        <f t="shared" si="5"/>
        <v>0</v>
      </c>
      <c r="Q38" s="506">
        <f t="shared" si="5"/>
        <v>0</v>
      </c>
      <c r="R38" s="506">
        <f t="shared" si="5"/>
        <v>0</v>
      </c>
      <c r="S38" s="453">
        <f t="shared" si="1"/>
        <v>139616.84000000003</v>
      </c>
      <c r="U38" s="454"/>
      <c r="V38" s="508"/>
    </row>
    <row r="39" spans="1:26" ht="14.25" customHeight="1" thickBot="1">
      <c r="A39" s="510" t="s">
        <v>482</v>
      </c>
      <c r="B39" s="511">
        <f>SUM(B27,B29,B31)</f>
        <v>11.475</v>
      </c>
      <c r="C39" s="512">
        <f t="shared" si="5"/>
        <v>11.475</v>
      </c>
      <c r="D39" s="512">
        <f t="shared" si="5"/>
        <v>11.475</v>
      </c>
      <c r="E39" s="512">
        <f t="shared" si="5"/>
        <v>10.96</v>
      </c>
      <c r="F39" s="512">
        <f t="shared" si="5"/>
        <v>10.96</v>
      </c>
      <c r="G39" s="513">
        <f t="shared" si="5"/>
        <v>10.96</v>
      </c>
      <c r="H39" s="511">
        <f t="shared" si="5"/>
        <v>156000</v>
      </c>
      <c r="I39" s="512">
        <f t="shared" si="5"/>
        <v>3650</v>
      </c>
      <c r="J39" s="512">
        <f t="shared" si="5"/>
        <v>0</v>
      </c>
      <c r="K39" s="512">
        <f t="shared" si="5"/>
        <v>0</v>
      </c>
      <c r="L39" s="497">
        <f t="shared" si="0"/>
        <v>159650</v>
      </c>
      <c r="M39" s="511">
        <f t="shared" si="5"/>
        <v>112329.74999999999</v>
      </c>
      <c r="N39" s="512">
        <f t="shared" si="5"/>
        <v>3184.14</v>
      </c>
      <c r="O39" s="512">
        <f t="shared" si="5"/>
        <v>0</v>
      </c>
      <c r="P39" s="512">
        <f t="shared" si="5"/>
        <v>0</v>
      </c>
      <c r="Q39" s="512">
        <f t="shared" si="5"/>
        <v>0</v>
      </c>
      <c r="R39" s="512">
        <f t="shared" si="5"/>
        <v>0</v>
      </c>
      <c r="S39" s="497">
        <f t="shared" si="1"/>
        <v>115513.88999999998</v>
      </c>
      <c r="U39" s="454"/>
      <c r="W39" s="454"/>
    </row>
    <row r="40" spans="1:26" ht="0.75" customHeight="1"/>
    <row r="41" spans="1:26" ht="17.25" customHeight="1">
      <c r="A41" s="404" t="s">
        <v>491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U41" s="454"/>
    </row>
    <row r="42" spans="1:26" ht="18" customHeight="1">
      <c r="A42" s="829" t="s">
        <v>418</v>
      </c>
      <c r="B42" s="829"/>
      <c r="C42" s="407"/>
      <c r="D42" s="404"/>
      <c r="E42" s="514"/>
      <c r="F42" s="514"/>
      <c r="G42" s="514"/>
      <c r="H42" s="514"/>
      <c r="I42" s="514"/>
      <c r="J42" s="407"/>
      <c r="K42" s="828" t="s">
        <v>219</v>
      </c>
      <c r="L42" s="828"/>
      <c r="M42" s="828"/>
      <c r="N42" s="828"/>
      <c r="O42" s="828"/>
      <c r="P42" s="828"/>
      <c r="Q42" s="404"/>
      <c r="R42" s="404"/>
      <c r="S42" s="404"/>
      <c r="V42" s="454"/>
    </row>
    <row r="43" spans="1:26" ht="10.5" customHeight="1">
      <c r="A43" s="801"/>
      <c r="B43" s="801"/>
      <c r="C43" s="409"/>
      <c r="D43" s="404"/>
      <c r="E43" s="404"/>
      <c r="F43" s="827" t="s">
        <v>221</v>
      </c>
      <c r="G43" s="827"/>
      <c r="H43" s="827"/>
      <c r="I43" s="404"/>
      <c r="J43" s="404"/>
      <c r="K43" s="404"/>
      <c r="L43" s="404"/>
      <c r="M43" s="409" t="s">
        <v>222</v>
      </c>
      <c r="N43" s="409"/>
      <c r="O43" s="409"/>
      <c r="P43" s="404"/>
      <c r="Q43" s="404"/>
      <c r="R43" s="404"/>
      <c r="S43" s="404"/>
    </row>
    <row r="44" spans="1:26" ht="5.25" customHeight="1">
      <c r="A44" s="409"/>
      <c r="B44" s="409"/>
      <c r="C44" s="409"/>
      <c r="D44" s="404"/>
      <c r="E44" s="404"/>
      <c r="F44" s="404"/>
      <c r="G44" s="404"/>
      <c r="H44" s="409"/>
      <c r="I44" s="404"/>
      <c r="J44" s="404"/>
      <c r="K44" s="404"/>
      <c r="L44" s="404"/>
      <c r="M44" s="409"/>
      <c r="N44" s="409"/>
      <c r="O44" s="409"/>
      <c r="P44" s="404"/>
      <c r="Q44" s="404"/>
      <c r="R44" s="404"/>
      <c r="S44" s="404"/>
    </row>
    <row r="45" spans="1:26" ht="23.25" customHeight="1">
      <c r="A45" s="829" t="s">
        <v>492</v>
      </c>
      <c r="B45" s="829"/>
      <c r="C45" s="829"/>
      <c r="D45" s="404"/>
      <c r="E45" s="514"/>
      <c r="F45" s="514"/>
      <c r="G45" s="514"/>
      <c r="H45" s="514"/>
      <c r="I45" s="514"/>
      <c r="J45" s="407"/>
      <c r="K45" s="828" t="s">
        <v>408</v>
      </c>
      <c r="L45" s="828"/>
      <c r="M45" s="828"/>
      <c r="N45" s="828"/>
      <c r="O45" s="828"/>
      <c r="P45" s="828"/>
      <c r="Q45" s="404"/>
      <c r="R45" s="404"/>
      <c r="S45" s="404"/>
    </row>
    <row r="46" spans="1:26" ht="9" customHeight="1">
      <c r="A46" s="801"/>
      <c r="B46" s="801"/>
      <c r="C46" s="409"/>
      <c r="D46" s="404"/>
      <c r="E46" s="404"/>
      <c r="F46" s="827" t="s">
        <v>221</v>
      </c>
      <c r="G46" s="827"/>
      <c r="H46" s="827"/>
      <c r="I46" s="404"/>
      <c r="J46" s="404"/>
      <c r="K46" s="404"/>
      <c r="L46" s="404"/>
      <c r="M46" s="409" t="s">
        <v>222</v>
      </c>
      <c r="N46" s="409"/>
      <c r="O46" s="409"/>
      <c r="P46" s="404"/>
      <c r="Q46" s="404"/>
      <c r="R46" s="404"/>
      <c r="S46" s="404"/>
    </row>
    <row r="47" spans="1:26">
      <c r="A47" s="404" t="s">
        <v>493</v>
      </c>
      <c r="B47" s="404"/>
      <c r="C47" s="405" t="s">
        <v>494</v>
      </c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</row>
    <row r="49" spans="4:7">
      <c r="E49" s="492"/>
      <c r="F49" s="492"/>
      <c r="G49" s="492"/>
    </row>
    <row r="50" spans="4:7">
      <c r="D50" s="492"/>
      <c r="E50" s="492"/>
    </row>
    <row r="51" spans="4:7">
      <c r="E51" s="492"/>
      <c r="F51" s="492"/>
    </row>
    <row r="52" spans="4:7">
      <c r="E52" s="492"/>
    </row>
    <row r="53" spans="4:7">
      <c r="E53" s="492"/>
    </row>
    <row r="54" spans="4:7">
      <c r="E54" s="492"/>
    </row>
  </sheetData>
  <mergeCells count="39">
    <mergeCell ref="A43:B43"/>
    <mergeCell ref="F43:H43"/>
    <mergeCell ref="K45:P45"/>
    <mergeCell ref="A42:B42"/>
    <mergeCell ref="K42:P42"/>
    <mergeCell ref="A45:C45"/>
    <mergeCell ref="M17:M18"/>
    <mergeCell ref="N17:N18"/>
    <mergeCell ref="O17:O18"/>
    <mergeCell ref="A46:B46"/>
    <mergeCell ref="F46:H46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Q17:Q18"/>
    <mergeCell ref="R17:R18"/>
    <mergeCell ref="S17:S18"/>
    <mergeCell ref="K17:K18"/>
    <mergeCell ref="L17:L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97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301"/>
  </cols>
  <sheetData>
    <row r="1" spans="1:15">
      <c r="G1" s="96"/>
      <c r="H1" s="97"/>
      <c r="I1" s="98"/>
      <c r="J1" s="298" t="s">
        <v>0</v>
      </c>
      <c r="K1" s="298"/>
      <c r="L1" s="298"/>
      <c r="M1" s="100"/>
      <c r="N1" s="298"/>
      <c r="O1" s="298"/>
    </row>
    <row r="2" spans="1:15">
      <c r="H2" s="97"/>
      <c r="I2" s="101"/>
      <c r="J2" s="298" t="s">
        <v>1</v>
      </c>
      <c r="K2" s="298"/>
      <c r="L2" s="298"/>
      <c r="M2" s="100"/>
      <c r="N2" s="298"/>
      <c r="O2" s="298"/>
    </row>
    <row r="3" spans="1:15">
      <c r="H3" s="102"/>
      <c r="I3" s="97"/>
      <c r="J3" s="298" t="s">
        <v>2</v>
      </c>
      <c r="K3" s="298"/>
      <c r="L3" s="298"/>
      <c r="M3" s="100"/>
      <c r="N3" s="298"/>
      <c r="O3" s="298"/>
    </row>
    <row r="4" spans="1:15">
      <c r="G4" s="103" t="s">
        <v>3</v>
      </c>
      <c r="H4" s="97"/>
      <c r="I4" s="101"/>
      <c r="J4" s="298" t="s">
        <v>4</v>
      </c>
      <c r="K4" s="298"/>
      <c r="L4" s="298"/>
      <c r="M4" s="100"/>
      <c r="N4" s="298"/>
      <c r="O4" s="298"/>
    </row>
    <row r="5" spans="1:15">
      <c r="H5" s="97"/>
      <c r="I5" s="101"/>
      <c r="J5" s="298" t="s">
        <v>419</v>
      </c>
      <c r="K5" s="298"/>
      <c r="L5" s="298"/>
      <c r="M5" s="100"/>
      <c r="N5" s="298"/>
      <c r="O5" s="298"/>
    </row>
    <row r="6" spans="1:15" ht="6" customHeight="1">
      <c r="H6" s="97"/>
      <c r="I6" s="101"/>
      <c r="J6" s="298"/>
      <c r="K6" s="298"/>
      <c r="L6" s="298"/>
      <c r="M6" s="100"/>
      <c r="N6" s="298"/>
      <c r="O6" s="298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100"/>
    </row>
    <row r="12" spans="1:15" ht="15.75" customHeight="1">
      <c r="A12" s="108"/>
      <c r="B12" s="298"/>
      <c r="C12" s="298"/>
      <c r="D12" s="298"/>
      <c r="E12" s="298"/>
      <c r="F12" s="298"/>
      <c r="G12" s="632" t="s">
        <v>7</v>
      </c>
      <c r="H12" s="632"/>
      <c r="I12" s="632"/>
      <c r="J12" s="632"/>
      <c r="K12" s="632"/>
      <c r="L12" s="298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98"/>
      <c r="H20" s="298"/>
      <c r="I20" s="298"/>
      <c r="J20" s="298"/>
      <c r="K20" s="298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98"/>
      <c r="F25" s="296"/>
      <c r="I25" s="118"/>
      <c r="J25" s="118"/>
      <c r="K25" s="119" t="s">
        <v>14</v>
      </c>
      <c r="L25" s="116"/>
      <c r="M25" s="111"/>
    </row>
    <row r="26" spans="1:13">
      <c r="A26" s="638"/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299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225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/>
      <c r="J29" s="129"/>
      <c r="K29" s="116"/>
      <c r="L29" s="116"/>
      <c r="M29" s="111"/>
    </row>
    <row r="30" spans="1:13">
      <c r="A30" s="640" t="s">
        <v>226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874757</v>
      </c>
      <c r="J34" s="144">
        <f>SUM(J35+J46+J65+J86+J93+J113+J139+J158+J168)</f>
        <v>709500</v>
      </c>
      <c r="K34" s="145">
        <f>SUM(K35+K46+K65+K86+K93+K113+K139+K158+K168)</f>
        <v>532451.18000000005</v>
      </c>
      <c r="L34" s="144">
        <f>SUM(L35+L46+L65+L86+L93+L113+L139+L158+L168)</f>
        <v>532451.18000000005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637600</v>
      </c>
      <c r="J35" s="144">
        <f>SUM(J36+J42)</f>
        <v>534200</v>
      </c>
      <c r="K35" s="153">
        <f>SUM(K36+K42)</f>
        <v>430143.5</v>
      </c>
      <c r="L35" s="154">
        <f>SUM(L36+L42)</f>
        <v>430143.5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628500</v>
      </c>
      <c r="J36" s="144">
        <f>SUM(J37)</f>
        <v>526400</v>
      </c>
      <c r="K36" s="145">
        <f>SUM(K37)</f>
        <v>423698.81</v>
      </c>
      <c r="L36" s="144">
        <f>SUM(L37)</f>
        <v>423698.81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628500</v>
      </c>
      <c r="J37" s="144">
        <f t="shared" ref="J37:L38" si="0">SUM(J38)</f>
        <v>526400</v>
      </c>
      <c r="K37" s="144">
        <f t="shared" si="0"/>
        <v>423698.81</v>
      </c>
      <c r="L37" s="144">
        <f t="shared" si="0"/>
        <v>423698.81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628500</v>
      </c>
      <c r="J38" s="145">
        <f t="shared" si="0"/>
        <v>526400</v>
      </c>
      <c r="K38" s="145">
        <f t="shared" si="0"/>
        <v>423698.81</v>
      </c>
      <c r="L38" s="145">
        <f t="shared" si="0"/>
        <v>423698.81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628500</v>
      </c>
      <c r="J39" s="161">
        <v>526400</v>
      </c>
      <c r="K39" s="161">
        <v>423698.81</v>
      </c>
      <c r="L39" s="161">
        <v>423698.81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9100</v>
      </c>
      <c r="J42" s="144">
        <f t="shared" si="1"/>
        <v>7800</v>
      </c>
      <c r="K42" s="145">
        <f t="shared" si="1"/>
        <v>6444.69</v>
      </c>
      <c r="L42" s="144">
        <f t="shared" si="1"/>
        <v>6444.69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9100</v>
      </c>
      <c r="J43" s="144">
        <f t="shared" si="1"/>
        <v>7800</v>
      </c>
      <c r="K43" s="144">
        <f t="shared" si="1"/>
        <v>6444.69</v>
      </c>
      <c r="L43" s="144">
        <f t="shared" si="1"/>
        <v>6444.69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9100</v>
      </c>
      <c r="J44" s="144">
        <f t="shared" si="1"/>
        <v>7800</v>
      </c>
      <c r="K44" s="144">
        <f t="shared" si="1"/>
        <v>6444.69</v>
      </c>
      <c r="L44" s="144">
        <f t="shared" si="1"/>
        <v>6444.69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9100</v>
      </c>
      <c r="J45" s="161">
        <v>7800</v>
      </c>
      <c r="K45" s="161">
        <v>6444.69</v>
      </c>
      <c r="L45" s="161">
        <v>6444.69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190100</v>
      </c>
      <c r="J46" s="166">
        <f t="shared" si="2"/>
        <v>146300</v>
      </c>
      <c r="K46" s="165">
        <f t="shared" si="2"/>
        <v>74830.06</v>
      </c>
      <c r="L46" s="165">
        <f t="shared" si="2"/>
        <v>74830.06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190100</v>
      </c>
      <c r="J47" s="145">
        <f t="shared" si="2"/>
        <v>146300</v>
      </c>
      <c r="K47" s="144">
        <f t="shared" si="2"/>
        <v>74830.06</v>
      </c>
      <c r="L47" s="145">
        <f t="shared" si="2"/>
        <v>74830.06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190100</v>
      </c>
      <c r="J48" s="145">
        <f t="shared" si="2"/>
        <v>146300</v>
      </c>
      <c r="K48" s="154">
        <f t="shared" si="2"/>
        <v>74830.06</v>
      </c>
      <c r="L48" s="154">
        <f t="shared" si="2"/>
        <v>74830.06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190100</v>
      </c>
      <c r="J49" s="172">
        <f>SUM(J50:J64)</f>
        <v>146300</v>
      </c>
      <c r="K49" s="173">
        <f>SUM(K50:K64)</f>
        <v>74830.06</v>
      </c>
      <c r="L49" s="173">
        <f>SUM(L50:L64)</f>
        <v>74830.06</v>
      </c>
    </row>
    <row r="50" spans="1:12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10600</v>
      </c>
      <c r="J50" s="161">
        <v>7500</v>
      </c>
      <c r="K50" s="161">
        <v>4671.12</v>
      </c>
      <c r="L50" s="161">
        <v>4671.12</v>
      </c>
    </row>
    <row r="51" spans="1:12" ht="25.5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5200</v>
      </c>
      <c r="J51" s="161">
        <v>3800</v>
      </c>
      <c r="K51" s="161">
        <v>2633.36</v>
      </c>
      <c r="L51" s="161">
        <v>2633.36</v>
      </c>
    </row>
    <row r="52" spans="1:12" ht="25.5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3000</v>
      </c>
      <c r="J52" s="161">
        <v>2000</v>
      </c>
      <c r="K52" s="161">
        <v>1944.39</v>
      </c>
      <c r="L52" s="161">
        <v>1944.39</v>
      </c>
    </row>
    <row r="53" spans="1:12" ht="25.5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14800</v>
      </c>
      <c r="J53" s="161">
        <v>5800</v>
      </c>
      <c r="K53" s="161">
        <v>4503.8999999999996</v>
      </c>
      <c r="L53" s="161">
        <v>4503.8999999999996</v>
      </c>
    </row>
    <row r="54" spans="1:12" ht="25.5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1600</v>
      </c>
      <c r="J54" s="161">
        <v>1000</v>
      </c>
      <c r="K54" s="161">
        <v>619.5</v>
      </c>
      <c r="L54" s="161">
        <v>619.5</v>
      </c>
    </row>
    <row r="55" spans="1:12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600</v>
      </c>
      <c r="J55" s="161">
        <v>500</v>
      </c>
      <c r="K55" s="161">
        <v>339.45</v>
      </c>
      <c r="L55" s="161">
        <v>339.45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2800</v>
      </c>
      <c r="J58" s="161">
        <v>2800</v>
      </c>
      <c r="K58" s="161">
        <v>1790.02</v>
      </c>
      <c r="L58" s="161">
        <v>1790.02</v>
      </c>
    </row>
    <row r="59" spans="1:12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2000</v>
      </c>
      <c r="J59" s="161">
        <v>2000</v>
      </c>
      <c r="K59" s="161">
        <v>1637</v>
      </c>
      <c r="L59" s="161">
        <v>1637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81300</v>
      </c>
      <c r="J61" s="161">
        <v>56800</v>
      </c>
      <c r="K61" s="161">
        <v>47065.72</v>
      </c>
      <c r="L61" s="161">
        <v>47065.72</v>
      </c>
    </row>
    <row r="62" spans="1:12" ht="25.5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4100</v>
      </c>
      <c r="J62" s="161">
        <v>3300</v>
      </c>
      <c r="K62" s="161">
        <v>2518.11</v>
      </c>
      <c r="L62" s="161">
        <v>2518.11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64100</v>
      </c>
      <c r="J64" s="161">
        <v>60800</v>
      </c>
      <c r="K64" s="161">
        <v>7107.49</v>
      </c>
      <c r="L64" s="161">
        <v>7107.49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47057</v>
      </c>
      <c r="J139" s="185">
        <f>SUM(J140+J145+J153)</f>
        <v>29000</v>
      </c>
      <c r="K139" s="145">
        <f>SUM(K140+K145+K153)</f>
        <v>27477.62</v>
      </c>
      <c r="L139" s="144">
        <f>SUM(L140+L145+L153)</f>
        <v>27477.62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47057</v>
      </c>
      <c r="J153" s="185">
        <f t="shared" si="15"/>
        <v>29000</v>
      </c>
      <c r="K153" s="145">
        <f t="shared" si="15"/>
        <v>27477.62</v>
      </c>
      <c r="L153" s="144">
        <f t="shared" si="15"/>
        <v>27477.62</v>
      </c>
    </row>
    <row r="154" spans="1:12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47057</v>
      </c>
      <c r="J154" s="200">
        <f t="shared" si="15"/>
        <v>29000</v>
      </c>
      <c r="K154" s="173">
        <f t="shared" si="15"/>
        <v>27477.62</v>
      </c>
      <c r="L154" s="172">
        <f t="shared" si="15"/>
        <v>27477.62</v>
      </c>
    </row>
    <row r="155" spans="1:12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47057</v>
      </c>
      <c r="J155" s="185">
        <f>SUM(J156:J157)</f>
        <v>29000</v>
      </c>
      <c r="K155" s="145">
        <f>SUM(K156:K157)</f>
        <v>27477.62</v>
      </c>
      <c r="L155" s="144">
        <f>SUM(L156:L157)</f>
        <v>27477.62</v>
      </c>
    </row>
    <row r="156" spans="1:12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47057</v>
      </c>
      <c r="J156" s="204">
        <v>29000</v>
      </c>
      <c r="K156" s="204">
        <v>27477.62</v>
      </c>
      <c r="L156" s="204">
        <v>27477.62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874757</v>
      </c>
      <c r="J368" s="196">
        <f>SUM(J34+J184)</f>
        <v>709500</v>
      </c>
      <c r="K368" s="196">
        <f>SUM(K34+K184)</f>
        <v>532451.18000000005</v>
      </c>
      <c r="L368" s="196">
        <f>SUM(L34+L184)</f>
        <v>532451.18000000005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95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300" t="s">
        <v>221</v>
      </c>
      <c r="K371" s="654" t="s">
        <v>222</v>
      </c>
      <c r="L371" s="654"/>
    </row>
    <row r="372" spans="1:12" ht="10.5" customHeight="1">
      <c r="I372" s="237"/>
      <c r="K372" s="237"/>
      <c r="L372" s="237"/>
    </row>
    <row r="373" spans="1:12" ht="27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97"/>
      <c r="I374" s="238" t="s">
        <v>221</v>
      </c>
      <c r="K374" s="654" t="s">
        <v>222</v>
      </c>
      <c r="L374" s="654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</mergeCells>
  <pageMargins left="0.59055118110236227" right="0" top="0" bottom="0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A16" workbookViewId="0">
      <selection activeCell="A45" sqref="A45:C45"/>
    </sheetView>
  </sheetViews>
  <sheetFormatPr defaultRowHeight="15"/>
  <cols>
    <col min="1" max="1" width="23.42578125" style="405" customWidth="1"/>
    <col min="2" max="2" width="7.85546875" style="405" customWidth="1"/>
    <col min="3" max="4" width="8.140625" style="405" customWidth="1"/>
    <col min="5" max="5" width="7.5703125" style="405" customWidth="1"/>
    <col min="6" max="7" width="7.42578125" style="405" customWidth="1"/>
    <col min="8" max="8" width="8.42578125" style="405" customWidth="1"/>
    <col min="9" max="9" width="8.140625" style="405" customWidth="1"/>
    <col min="10" max="10" width="6" style="405" customWidth="1"/>
    <col min="11" max="11" width="8.140625" style="405" customWidth="1"/>
    <col min="12" max="12" width="8.85546875" style="405" customWidth="1"/>
    <col min="13" max="13" width="8.7109375" style="405" customWidth="1"/>
    <col min="14" max="14" width="9.140625" style="405"/>
    <col min="15" max="15" width="6" style="405" customWidth="1"/>
    <col min="16" max="16" width="7.5703125" style="405" customWidth="1"/>
    <col min="17" max="17" width="6.140625" style="405" customWidth="1"/>
    <col min="18" max="18" width="5.85546875" style="405" customWidth="1"/>
    <col min="19" max="19" width="10" style="405" customWidth="1"/>
    <col min="20" max="21" width="11.42578125" style="403" bestFit="1" customWidth="1"/>
    <col min="22" max="16384" width="9.140625" style="403"/>
  </cols>
  <sheetData>
    <row r="1" spans="1:19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798" t="s">
        <v>442</v>
      </c>
      <c r="O1" s="798"/>
      <c r="P1" s="798"/>
      <c r="Q1" s="798"/>
      <c r="R1" s="798"/>
      <c r="S1" s="798"/>
    </row>
    <row r="2" spans="1:19" ht="24" customHeight="1">
      <c r="A2" s="404"/>
      <c r="B2" s="799" t="s">
        <v>495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8"/>
      <c r="O2" s="798"/>
      <c r="P2" s="798"/>
      <c r="Q2" s="798"/>
      <c r="R2" s="798"/>
      <c r="S2" s="798"/>
    </row>
    <row r="3" spans="1:19">
      <c r="A3" s="404"/>
      <c r="B3" s="404"/>
      <c r="C3" s="404"/>
      <c r="D3" s="404"/>
      <c r="E3" s="404"/>
      <c r="F3" s="404"/>
      <c r="G3" s="404"/>
      <c r="H3" s="404" t="s">
        <v>444</v>
      </c>
      <c r="I3" s="406"/>
      <c r="J3" s="406"/>
      <c r="K3" s="406"/>
      <c r="L3" s="406"/>
      <c r="M3" s="406"/>
      <c r="N3" s="407"/>
      <c r="O3" s="407"/>
      <c r="P3" s="407"/>
      <c r="Q3" s="407"/>
      <c r="R3" s="407"/>
      <c r="S3" s="407"/>
    </row>
    <row r="4" spans="1:19">
      <c r="A4" s="404"/>
      <c r="B4" s="404"/>
      <c r="C4" s="404"/>
      <c r="D4" s="404"/>
      <c r="E4" s="404"/>
      <c r="F4" s="404"/>
      <c r="G4" s="404"/>
      <c r="H4" s="404"/>
      <c r="I4" s="406"/>
      <c r="J4" s="406"/>
      <c r="K4" s="406"/>
      <c r="L4" s="406"/>
      <c r="M4" s="406"/>
      <c r="N4" s="407"/>
      <c r="O4" s="407"/>
      <c r="P4" s="407"/>
      <c r="Q4" s="407"/>
      <c r="R4" s="407"/>
      <c r="S4" s="407"/>
    </row>
    <row r="5" spans="1:19" ht="28.5" customHeight="1">
      <c r="A5" s="800" t="s">
        <v>496</v>
      </c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</row>
    <row r="6" spans="1:19">
      <c r="A6" s="408"/>
      <c r="B6" s="408"/>
      <c r="C6" s="408"/>
      <c r="D6" s="408"/>
      <c r="E6" s="408"/>
      <c r="F6" s="408"/>
      <c r="G6" s="408"/>
      <c r="H6" s="408"/>
      <c r="I6" s="408"/>
      <c r="J6" s="801"/>
      <c r="K6" s="801"/>
      <c r="L6" s="801"/>
      <c r="M6" s="801"/>
      <c r="N6" s="408"/>
      <c r="O6" s="408"/>
      <c r="P6" s="408"/>
      <c r="Q6" s="408"/>
      <c r="R6" s="408"/>
      <c r="S6" s="408"/>
    </row>
    <row r="7" spans="1:19">
      <c r="A7" s="409"/>
      <c r="B7" s="409"/>
      <c r="C7" s="409"/>
      <c r="D7" s="802">
        <v>44841</v>
      </c>
      <c r="E7" s="803"/>
      <c r="F7" s="803"/>
      <c r="G7" s="803"/>
      <c r="H7" s="803"/>
      <c r="I7" s="803"/>
      <c r="J7" s="803"/>
      <c r="K7" s="803"/>
      <c r="L7" s="803"/>
      <c r="M7" s="410"/>
      <c r="N7" s="409"/>
      <c r="O7" s="409"/>
      <c r="P7" s="409"/>
      <c r="Q7" s="409"/>
      <c r="R7" s="409"/>
      <c r="S7" s="409"/>
    </row>
    <row r="8" spans="1:19">
      <c r="A8" s="409"/>
      <c r="B8" s="409"/>
      <c r="C8" s="409"/>
      <c r="D8" s="409"/>
      <c r="E8" s="804" t="s">
        <v>446</v>
      </c>
      <c r="F8" s="804"/>
      <c r="G8" s="804"/>
      <c r="H8" s="804"/>
      <c r="I8" s="804"/>
      <c r="J8" s="804"/>
      <c r="K8" s="804"/>
      <c r="L8" s="804"/>
      <c r="M8" s="410"/>
      <c r="N8" s="409"/>
      <c r="O8" s="409"/>
      <c r="P8" s="409"/>
      <c r="Q8" s="409"/>
      <c r="R8" s="409"/>
      <c r="S8" s="409"/>
    </row>
    <row r="9" spans="1:19">
      <c r="A9" s="411"/>
      <c r="B9" s="409"/>
      <c r="C9" s="409"/>
      <c r="D9" s="409"/>
      <c r="E9" s="409"/>
      <c r="F9" s="409"/>
      <c r="G9" s="409"/>
      <c r="H9" s="404"/>
      <c r="I9" s="404"/>
      <c r="J9" s="801"/>
      <c r="K9" s="801"/>
      <c r="L9" s="404"/>
      <c r="M9" s="404"/>
      <c r="N9" s="409"/>
      <c r="O9" s="409"/>
      <c r="P9" s="409"/>
      <c r="Q9" s="409"/>
      <c r="R9" s="409"/>
      <c r="S9" s="409"/>
    </row>
    <row r="10" spans="1:19">
      <c r="A10" s="404"/>
      <c r="B10" s="805" t="s">
        <v>447</v>
      </c>
      <c r="C10" s="806"/>
      <c r="D10" s="412" t="s">
        <v>448</v>
      </c>
      <c r="E10" s="413"/>
      <c r="F10" s="404"/>
      <c r="G10" s="404"/>
      <c r="H10" s="404"/>
      <c r="I10" s="404"/>
      <c r="J10" s="807"/>
      <c r="K10" s="807"/>
      <c r="L10" s="404"/>
      <c r="M10" s="404"/>
      <c r="N10" s="404"/>
      <c r="O10" s="404"/>
      <c r="P10" s="404"/>
      <c r="Q10" s="414"/>
      <c r="R10" s="414"/>
      <c r="S10" s="414"/>
    </row>
    <row r="11" spans="1:19" ht="48">
      <c r="A11" s="415" t="s">
        <v>449</v>
      </c>
      <c r="B11" s="416" t="s">
        <v>450</v>
      </c>
      <c r="C11" s="416" t="s">
        <v>451</v>
      </c>
      <c r="D11" s="417" t="s">
        <v>452</v>
      </c>
      <c r="E11" s="418" t="s">
        <v>453</v>
      </c>
      <c r="F11" s="419"/>
      <c r="G11" s="404"/>
      <c r="H11" s="404"/>
      <c r="I11" s="404"/>
      <c r="J11" s="420"/>
      <c r="K11" s="420"/>
      <c r="L11" s="404"/>
      <c r="M11" s="404"/>
      <c r="N11" s="404"/>
      <c r="O11" s="404"/>
      <c r="P11" s="404"/>
      <c r="Q11" s="414"/>
      <c r="R11" s="414"/>
      <c r="S11" s="414"/>
    </row>
    <row r="12" spans="1:19">
      <c r="A12" s="421" t="s">
        <v>454</v>
      </c>
      <c r="B12" s="422">
        <v>1</v>
      </c>
      <c r="C12" s="422">
        <v>1</v>
      </c>
      <c r="D12" s="423" t="s">
        <v>455</v>
      </c>
      <c r="E12" s="424" t="s">
        <v>455</v>
      </c>
      <c r="F12" s="409"/>
      <c r="G12" s="409"/>
      <c r="H12" s="404"/>
      <c r="I12" s="425" t="s">
        <v>456</v>
      </c>
      <c r="J12" s="808"/>
      <c r="K12" s="808"/>
      <c r="L12" s="808"/>
      <c r="M12" s="808"/>
      <c r="N12" s="808"/>
      <c r="O12" s="808"/>
      <c r="P12" s="801"/>
      <c r="Q12" s="801"/>
      <c r="R12" s="796">
        <v>1</v>
      </c>
      <c r="S12" s="797"/>
    </row>
    <row r="13" spans="1:19">
      <c r="A13" s="421" t="s">
        <v>457</v>
      </c>
      <c r="B13" s="426">
        <v>3</v>
      </c>
      <c r="C13" s="426">
        <v>3</v>
      </c>
      <c r="D13" s="427">
        <v>3</v>
      </c>
      <c r="E13" s="428">
        <v>3</v>
      </c>
      <c r="F13" s="429"/>
      <c r="G13" s="429"/>
      <c r="H13" s="404"/>
      <c r="I13" s="810"/>
      <c r="J13" s="810"/>
      <c r="K13" s="810"/>
      <c r="L13" s="810"/>
      <c r="M13" s="810"/>
      <c r="N13" s="810"/>
      <c r="O13" s="810"/>
      <c r="P13" s="404"/>
      <c r="Q13" s="414"/>
      <c r="R13" s="414"/>
      <c r="S13" s="414"/>
    </row>
    <row r="14" spans="1:19">
      <c r="A14" s="421" t="s">
        <v>458</v>
      </c>
      <c r="B14" s="426">
        <v>18</v>
      </c>
      <c r="C14" s="426">
        <v>20</v>
      </c>
      <c r="D14" s="426">
        <v>20</v>
      </c>
      <c r="E14" s="426">
        <v>20</v>
      </c>
      <c r="F14" s="429"/>
      <c r="G14" s="429"/>
      <c r="H14" s="404"/>
      <c r="I14" s="430" t="s">
        <v>459</v>
      </c>
      <c r="J14" s="430"/>
      <c r="K14" s="431"/>
      <c r="L14" s="431"/>
      <c r="M14" s="420"/>
      <c r="N14" s="404"/>
      <c r="O14" s="404"/>
      <c r="P14" s="413" t="s">
        <v>460</v>
      </c>
      <c r="Q14" s="413" t="s">
        <v>461</v>
      </c>
      <c r="R14" s="432" t="s">
        <v>462</v>
      </c>
      <c r="S14" s="432" t="s">
        <v>462</v>
      </c>
    </row>
    <row r="15" spans="1:19" ht="15.75" thickBot="1">
      <c r="A15" s="433"/>
      <c r="B15" s="434"/>
      <c r="C15" s="434"/>
      <c r="D15" s="435"/>
      <c r="E15" s="430"/>
      <c r="F15" s="430"/>
      <c r="G15" s="430"/>
      <c r="H15" s="420"/>
      <c r="I15" s="404"/>
      <c r="J15" s="404"/>
      <c r="K15" s="404"/>
      <c r="L15" s="404"/>
      <c r="M15" s="430"/>
      <c r="N15" s="404"/>
      <c r="O15" s="404"/>
      <c r="P15" s="404"/>
      <c r="Q15" s="430"/>
      <c r="R15" s="430"/>
      <c r="S15" s="430"/>
    </row>
    <row r="16" spans="1:19">
      <c r="A16" s="811" t="s">
        <v>463</v>
      </c>
      <c r="B16" s="813" t="s">
        <v>464</v>
      </c>
      <c r="C16" s="814"/>
      <c r="D16" s="814"/>
      <c r="E16" s="814"/>
      <c r="F16" s="814"/>
      <c r="G16" s="815"/>
      <c r="H16" s="816" t="s">
        <v>465</v>
      </c>
      <c r="I16" s="817"/>
      <c r="J16" s="817"/>
      <c r="K16" s="817"/>
      <c r="L16" s="817"/>
      <c r="M16" s="816" t="s">
        <v>466</v>
      </c>
      <c r="N16" s="817"/>
      <c r="O16" s="817"/>
      <c r="P16" s="817"/>
      <c r="Q16" s="817"/>
      <c r="R16" s="817"/>
      <c r="S16" s="818"/>
    </row>
    <row r="17" spans="1:22">
      <c r="A17" s="812"/>
      <c r="B17" s="819" t="s">
        <v>467</v>
      </c>
      <c r="C17" s="820"/>
      <c r="D17" s="820"/>
      <c r="E17" s="821" t="s">
        <v>447</v>
      </c>
      <c r="F17" s="822"/>
      <c r="G17" s="823"/>
      <c r="H17" s="819" t="s">
        <v>468</v>
      </c>
      <c r="I17" s="820" t="s">
        <v>469</v>
      </c>
      <c r="J17" s="820" t="s">
        <v>470</v>
      </c>
      <c r="K17" s="809" t="s">
        <v>471</v>
      </c>
      <c r="L17" s="821" t="s">
        <v>307</v>
      </c>
      <c r="M17" s="819" t="s">
        <v>468</v>
      </c>
      <c r="N17" s="820" t="s">
        <v>469</v>
      </c>
      <c r="O17" s="820" t="s">
        <v>470</v>
      </c>
      <c r="P17" s="809" t="s">
        <v>472</v>
      </c>
      <c r="Q17" s="820" t="s">
        <v>473</v>
      </c>
      <c r="R17" s="820" t="s">
        <v>474</v>
      </c>
      <c r="S17" s="824" t="s">
        <v>307</v>
      </c>
    </row>
    <row r="18" spans="1:22" ht="86.25">
      <c r="A18" s="812"/>
      <c r="B18" s="436" t="s">
        <v>450</v>
      </c>
      <c r="C18" s="437" t="s">
        <v>475</v>
      </c>
      <c r="D18" s="437" t="s">
        <v>476</v>
      </c>
      <c r="E18" s="438" t="s">
        <v>450</v>
      </c>
      <c r="F18" s="437" t="s">
        <v>475</v>
      </c>
      <c r="G18" s="439" t="s">
        <v>477</v>
      </c>
      <c r="H18" s="819"/>
      <c r="I18" s="820"/>
      <c r="J18" s="820"/>
      <c r="K18" s="809"/>
      <c r="L18" s="821"/>
      <c r="M18" s="819"/>
      <c r="N18" s="820"/>
      <c r="O18" s="820"/>
      <c r="P18" s="809"/>
      <c r="Q18" s="820"/>
      <c r="R18" s="820"/>
      <c r="S18" s="825"/>
    </row>
    <row r="19" spans="1:22">
      <c r="A19" s="440">
        <v>1</v>
      </c>
      <c r="B19" s="441">
        <v>2</v>
      </c>
      <c r="C19" s="442">
        <v>3</v>
      </c>
      <c r="D19" s="442">
        <v>4</v>
      </c>
      <c r="E19" s="443">
        <v>5</v>
      </c>
      <c r="F19" s="442">
        <v>6</v>
      </c>
      <c r="G19" s="444">
        <v>7</v>
      </c>
      <c r="H19" s="445">
        <v>8</v>
      </c>
      <c r="I19" s="443">
        <v>9</v>
      </c>
      <c r="J19" s="443">
        <v>10</v>
      </c>
      <c r="K19" s="443">
        <v>11</v>
      </c>
      <c r="L19" s="443">
        <v>12</v>
      </c>
      <c r="M19" s="445">
        <v>13</v>
      </c>
      <c r="N19" s="443">
        <v>14</v>
      </c>
      <c r="O19" s="443">
        <v>15</v>
      </c>
      <c r="P19" s="443">
        <v>16</v>
      </c>
      <c r="Q19" s="443">
        <v>17</v>
      </c>
      <c r="R19" s="443">
        <v>18</v>
      </c>
      <c r="S19" s="446">
        <v>19</v>
      </c>
    </row>
    <row r="20" spans="1:22" ht="24.75">
      <c r="A20" s="447" t="s">
        <v>478</v>
      </c>
      <c r="B20" s="448">
        <v>0.5</v>
      </c>
      <c r="C20" s="449">
        <v>0.5</v>
      </c>
      <c r="D20" s="449">
        <v>0.5</v>
      </c>
      <c r="E20" s="449">
        <v>0.5</v>
      </c>
      <c r="F20" s="449">
        <v>0.5</v>
      </c>
      <c r="G20" s="449">
        <v>0.5</v>
      </c>
      <c r="H20" s="452">
        <v>15000</v>
      </c>
      <c r="I20" s="449">
        <v>1800</v>
      </c>
      <c r="J20" s="449"/>
      <c r="K20" s="449"/>
      <c r="L20" s="515">
        <f t="shared" ref="L20:L39" si="0">SUM(H20:K20)</f>
        <v>16800</v>
      </c>
      <c r="M20" s="516">
        <v>11897.91</v>
      </c>
      <c r="N20" s="517">
        <v>1735.98</v>
      </c>
      <c r="O20" s="449"/>
      <c r="P20" s="449"/>
      <c r="Q20" s="449"/>
      <c r="R20" s="449"/>
      <c r="S20" s="453">
        <f t="shared" ref="S20:S39" si="1">SUM(M20:R20)</f>
        <v>13633.89</v>
      </c>
      <c r="T20" s="518"/>
      <c r="U20" s="518"/>
    </row>
    <row r="21" spans="1:22">
      <c r="A21" s="455" t="s">
        <v>479</v>
      </c>
      <c r="B21" s="452">
        <v>0.5</v>
      </c>
      <c r="C21" s="449">
        <v>0.5</v>
      </c>
      <c r="D21" s="449">
        <v>0.5</v>
      </c>
      <c r="E21" s="449">
        <v>0.5</v>
      </c>
      <c r="F21" s="449">
        <v>0.5</v>
      </c>
      <c r="G21" s="449">
        <v>0.5</v>
      </c>
      <c r="H21" s="452">
        <v>15000</v>
      </c>
      <c r="I21" s="449">
        <v>1800</v>
      </c>
      <c r="J21" s="449"/>
      <c r="K21" s="449"/>
      <c r="L21" s="515">
        <f t="shared" si="0"/>
        <v>16800</v>
      </c>
      <c r="M21" s="516">
        <f>M20</f>
        <v>11897.91</v>
      </c>
      <c r="N21" s="517">
        <f>N20</f>
        <v>1735.98</v>
      </c>
      <c r="O21" s="449"/>
      <c r="P21" s="449"/>
      <c r="Q21" s="449"/>
      <c r="R21" s="449"/>
      <c r="S21" s="453">
        <f t="shared" si="1"/>
        <v>13633.89</v>
      </c>
      <c r="T21" s="518"/>
      <c r="U21" s="518"/>
    </row>
    <row r="22" spans="1:22">
      <c r="A22" s="456" t="s">
        <v>480</v>
      </c>
      <c r="B22" s="452">
        <v>5.87</v>
      </c>
      <c r="C22" s="449">
        <v>5.87</v>
      </c>
      <c r="D22" s="449">
        <v>5.87</v>
      </c>
      <c r="E22" s="449">
        <f>5.87-1.84</f>
        <v>4.03</v>
      </c>
      <c r="F22" s="449">
        <v>5.87</v>
      </c>
      <c r="G22" s="449">
        <v>4.2300000000000004</v>
      </c>
      <c r="H22" s="452">
        <v>70600</v>
      </c>
      <c r="I22" s="449"/>
      <c r="J22" s="449"/>
      <c r="K22" s="449"/>
      <c r="L22" s="515">
        <f t="shared" si="0"/>
        <v>70600</v>
      </c>
      <c r="M22" s="516">
        <v>46452.46</v>
      </c>
      <c r="N22" s="519"/>
      <c r="O22" s="449"/>
      <c r="P22" s="449"/>
      <c r="Q22" s="458"/>
      <c r="R22" s="458"/>
      <c r="S22" s="453">
        <f t="shared" si="1"/>
        <v>46452.46</v>
      </c>
      <c r="T22" s="518"/>
      <c r="U22" s="518"/>
    </row>
    <row r="23" spans="1:22">
      <c r="A23" s="455" t="s">
        <v>479</v>
      </c>
      <c r="B23" s="452">
        <v>5.87</v>
      </c>
      <c r="C23" s="449">
        <v>5.87</v>
      </c>
      <c r="D23" s="449">
        <v>5.87</v>
      </c>
      <c r="E23" s="449">
        <f>5.87-1.84</f>
        <v>4.03</v>
      </c>
      <c r="F23" s="449">
        <v>5.87</v>
      </c>
      <c r="G23" s="449">
        <v>4.2300000000000004</v>
      </c>
      <c r="H23" s="452">
        <v>70600</v>
      </c>
      <c r="I23" s="449"/>
      <c r="J23" s="449"/>
      <c r="K23" s="449"/>
      <c r="L23" s="515">
        <f t="shared" si="0"/>
        <v>70600</v>
      </c>
      <c r="M23" s="516">
        <f>M22</f>
        <v>46452.46</v>
      </c>
      <c r="N23" s="519"/>
      <c r="O23" s="449"/>
      <c r="P23" s="449"/>
      <c r="Q23" s="458"/>
      <c r="R23" s="458"/>
      <c r="S23" s="453">
        <f t="shared" si="1"/>
        <v>46452.46</v>
      </c>
      <c r="T23" s="518"/>
      <c r="U23" s="518"/>
    </row>
    <row r="24" spans="1:22">
      <c r="A24" s="459" t="s">
        <v>481</v>
      </c>
      <c r="B24" s="469">
        <v>5.2</v>
      </c>
      <c r="C24" s="461">
        <v>5.2</v>
      </c>
      <c r="D24" s="461">
        <v>5.2</v>
      </c>
      <c r="E24" s="461">
        <v>5.2</v>
      </c>
      <c r="F24" s="461">
        <v>5.2</v>
      </c>
      <c r="G24" s="461">
        <v>5.2</v>
      </c>
      <c r="H24" s="452">
        <v>60000</v>
      </c>
      <c r="I24" s="461"/>
      <c r="J24" s="461"/>
      <c r="K24" s="461"/>
      <c r="L24" s="515">
        <f t="shared" si="0"/>
        <v>60000</v>
      </c>
      <c r="M24" s="516">
        <f>55471+450+752.87</f>
        <v>56673.87</v>
      </c>
      <c r="N24" s="517"/>
      <c r="O24" s="461"/>
      <c r="P24" s="461"/>
      <c r="Q24" s="465"/>
      <c r="R24" s="465"/>
      <c r="S24" s="453">
        <f t="shared" si="1"/>
        <v>56673.87</v>
      </c>
      <c r="T24" s="518"/>
      <c r="U24" s="518"/>
      <c r="V24" s="520"/>
    </row>
    <row r="25" spans="1:22">
      <c r="A25" s="466" t="s">
        <v>482</v>
      </c>
      <c r="B25" s="469"/>
      <c r="C25" s="461"/>
      <c r="D25" s="461"/>
      <c r="E25" s="461"/>
      <c r="F25" s="461"/>
      <c r="G25" s="461"/>
      <c r="H25" s="452"/>
      <c r="I25" s="461"/>
      <c r="J25" s="461"/>
      <c r="K25" s="461"/>
      <c r="L25" s="515">
        <f t="shared" si="0"/>
        <v>0</v>
      </c>
      <c r="M25" s="516"/>
      <c r="N25" s="517"/>
      <c r="O25" s="461"/>
      <c r="P25" s="461"/>
      <c r="Q25" s="467"/>
      <c r="R25" s="465"/>
      <c r="S25" s="453">
        <f t="shared" si="1"/>
        <v>0</v>
      </c>
      <c r="T25" s="518"/>
      <c r="U25" s="518"/>
    </row>
    <row r="26" spans="1:22">
      <c r="A26" s="459" t="s">
        <v>483</v>
      </c>
      <c r="B26" s="469">
        <v>0.5</v>
      </c>
      <c r="C26" s="461">
        <v>0.5</v>
      </c>
      <c r="D26" s="461">
        <v>0.5</v>
      </c>
      <c r="E26" s="461">
        <v>0.5</v>
      </c>
      <c r="F26" s="461">
        <v>0.5</v>
      </c>
      <c r="G26" s="461">
        <v>0.5</v>
      </c>
      <c r="H26" s="452">
        <v>10000</v>
      </c>
      <c r="I26" s="461"/>
      <c r="J26" s="461"/>
      <c r="K26" s="461"/>
      <c r="L26" s="515">
        <f t="shared" si="0"/>
        <v>10000</v>
      </c>
      <c r="M26" s="516">
        <v>6571.01</v>
      </c>
      <c r="N26" s="517"/>
      <c r="O26" s="461"/>
      <c r="P26" s="461"/>
      <c r="Q26" s="465"/>
      <c r="R26" s="465"/>
      <c r="S26" s="453">
        <f t="shared" si="1"/>
        <v>6571.01</v>
      </c>
      <c r="T26" s="518"/>
      <c r="U26" s="518"/>
    </row>
    <row r="27" spans="1:22">
      <c r="A27" s="466" t="s">
        <v>482</v>
      </c>
      <c r="B27" s="469">
        <v>0.5</v>
      </c>
      <c r="C27" s="461">
        <v>0.5</v>
      </c>
      <c r="D27" s="461">
        <v>0.5</v>
      </c>
      <c r="E27" s="461">
        <v>0.5</v>
      </c>
      <c r="F27" s="461">
        <v>0.5</v>
      </c>
      <c r="G27" s="461">
        <v>0.5</v>
      </c>
      <c r="H27" s="452">
        <v>10000</v>
      </c>
      <c r="I27" s="461"/>
      <c r="J27" s="461"/>
      <c r="K27" s="461"/>
      <c r="L27" s="515">
        <f t="shared" si="0"/>
        <v>10000</v>
      </c>
      <c r="M27" s="516">
        <f>M26</f>
        <v>6571.01</v>
      </c>
      <c r="N27" s="517"/>
      <c r="O27" s="461"/>
      <c r="P27" s="461"/>
      <c r="Q27" s="465"/>
      <c r="R27" s="465"/>
      <c r="S27" s="453">
        <f t="shared" si="1"/>
        <v>6571.01</v>
      </c>
      <c r="T27" s="518"/>
      <c r="U27" s="518"/>
    </row>
    <row r="28" spans="1:22">
      <c r="A28" s="459" t="s">
        <v>484</v>
      </c>
      <c r="B28" s="469">
        <v>3</v>
      </c>
      <c r="C28" s="461">
        <v>3</v>
      </c>
      <c r="D28" s="461">
        <v>3</v>
      </c>
      <c r="E28" s="461">
        <v>3</v>
      </c>
      <c r="F28" s="461">
        <v>3</v>
      </c>
      <c r="G28" s="461">
        <v>3</v>
      </c>
      <c r="H28" s="452">
        <v>26000</v>
      </c>
      <c r="I28" s="461">
        <v>2000</v>
      </c>
      <c r="J28" s="461"/>
      <c r="K28" s="461"/>
      <c r="L28" s="515">
        <f t="shared" si="0"/>
        <v>28000</v>
      </c>
      <c r="M28" s="516">
        <v>22555.78</v>
      </c>
      <c r="N28" s="517">
        <v>1414.43</v>
      </c>
      <c r="O28" s="461"/>
      <c r="P28" s="461"/>
      <c r="Q28" s="465"/>
      <c r="R28" s="465"/>
      <c r="S28" s="453">
        <f t="shared" si="1"/>
        <v>23970.21</v>
      </c>
      <c r="T28" s="518"/>
      <c r="U28" s="518"/>
    </row>
    <row r="29" spans="1:22">
      <c r="A29" s="466" t="s">
        <v>482</v>
      </c>
      <c r="B29" s="469">
        <v>3</v>
      </c>
      <c r="C29" s="461">
        <v>3</v>
      </c>
      <c r="D29" s="461">
        <v>3</v>
      </c>
      <c r="E29" s="461">
        <v>3</v>
      </c>
      <c r="F29" s="461">
        <v>3</v>
      </c>
      <c r="G29" s="461">
        <v>3</v>
      </c>
      <c r="H29" s="452">
        <v>26000</v>
      </c>
      <c r="I29" s="461">
        <v>2000</v>
      </c>
      <c r="J29" s="461"/>
      <c r="K29" s="461"/>
      <c r="L29" s="515">
        <f t="shared" si="0"/>
        <v>28000</v>
      </c>
      <c r="M29" s="516">
        <f>M28</f>
        <v>22555.78</v>
      </c>
      <c r="N29" s="517">
        <f>N28</f>
        <v>1414.43</v>
      </c>
      <c r="O29" s="461"/>
      <c r="P29" s="461"/>
      <c r="Q29" s="465"/>
      <c r="R29" s="465"/>
      <c r="S29" s="453">
        <f t="shared" si="1"/>
        <v>23970.21</v>
      </c>
      <c r="T29" s="518"/>
      <c r="U29" s="518"/>
    </row>
    <row r="30" spans="1:22">
      <c r="A30" s="459" t="s">
        <v>485</v>
      </c>
      <c r="B30" s="469"/>
      <c r="C30" s="461"/>
      <c r="D30" s="461"/>
      <c r="E30" s="461"/>
      <c r="F30" s="461"/>
      <c r="G30" s="461"/>
      <c r="H30" s="452"/>
      <c r="I30" s="461"/>
      <c r="J30" s="461"/>
      <c r="K30" s="461"/>
      <c r="L30" s="515">
        <f t="shared" si="0"/>
        <v>0</v>
      </c>
      <c r="M30" s="516"/>
      <c r="N30" s="517"/>
      <c r="O30" s="461"/>
      <c r="P30" s="461"/>
      <c r="Q30" s="465"/>
      <c r="R30" s="465"/>
      <c r="S30" s="453">
        <f t="shared" si="1"/>
        <v>0</v>
      </c>
      <c r="T30" s="518"/>
      <c r="U30" s="518"/>
    </row>
    <row r="31" spans="1:22">
      <c r="A31" s="466" t="s">
        <v>482</v>
      </c>
      <c r="B31" s="469"/>
      <c r="C31" s="461"/>
      <c r="D31" s="461"/>
      <c r="E31" s="461"/>
      <c r="F31" s="461"/>
      <c r="G31" s="461"/>
      <c r="H31" s="452"/>
      <c r="I31" s="461"/>
      <c r="J31" s="461"/>
      <c r="K31" s="461"/>
      <c r="L31" s="515">
        <f t="shared" si="0"/>
        <v>0</v>
      </c>
      <c r="M31" s="516"/>
      <c r="N31" s="517"/>
      <c r="O31" s="461"/>
      <c r="P31" s="461"/>
      <c r="Q31" s="465"/>
      <c r="R31" s="465"/>
      <c r="S31" s="453">
        <f t="shared" si="1"/>
        <v>0</v>
      </c>
      <c r="T31" s="518"/>
      <c r="U31" s="518"/>
    </row>
    <row r="32" spans="1:22">
      <c r="A32" s="459" t="s">
        <v>486</v>
      </c>
      <c r="B32" s="469">
        <f>16.7-5.2</f>
        <v>11.5</v>
      </c>
      <c r="C32" s="461">
        <v>11.5</v>
      </c>
      <c r="D32" s="461">
        <v>11.5</v>
      </c>
      <c r="E32" s="461">
        <f>11.5-3</f>
        <v>8.5</v>
      </c>
      <c r="F32" s="461">
        <f>11.5-3</f>
        <v>8.5</v>
      </c>
      <c r="G32" s="461">
        <v>8.5</v>
      </c>
      <c r="H32" s="452">
        <v>83224</v>
      </c>
      <c r="I32" s="461">
        <v>3000</v>
      </c>
      <c r="J32" s="461"/>
      <c r="K32" s="461"/>
      <c r="L32" s="515">
        <f t="shared" si="0"/>
        <v>86224</v>
      </c>
      <c r="M32" s="516">
        <f>54348.65+150</f>
        <v>54498.65</v>
      </c>
      <c r="N32" s="517">
        <v>1640.73</v>
      </c>
      <c r="O32" s="461"/>
      <c r="P32" s="461"/>
      <c r="Q32" s="465"/>
      <c r="R32" s="465"/>
      <c r="S32" s="453">
        <f t="shared" si="1"/>
        <v>56139.380000000005</v>
      </c>
      <c r="T32" s="518"/>
      <c r="U32" s="518"/>
    </row>
    <row r="33" spans="1:22" ht="15.75" thickBot="1">
      <c r="A33" s="473" t="s">
        <v>487</v>
      </c>
      <c r="B33" s="479">
        <v>7</v>
      </c>
      <c r="C33" s="480">
        <v>7.5</v>
      </c>
      <c r="D33" s="480">
        <v>6.29</v>
      </c>
      <c r="E33" s="480">
        <f>7.5-3</f>
        <v>4.5</v>
      </c>
      <c r="F33" s="480">
        <v>4.5</v>
      </c>
      <c r="G33" s="480">
        <v>4.4400000000000004</v>
      </c>
      <c r="H33" s="479">
        <v>25100</v>
      </c>
      <c r="I33" s="480"/>
      <c r="J33" s="480"/>
      <c r="K33" s="480"/>
      <c r="L33" s="521">
        <f t="shared" si="0"/>
        <v>25100</v>
      </c>
      <c r="M33" s="522">
        <f>24891.63+150</f>
        <v>25041.63</v>
      </c>
      <c r="N33" s="523"/>
      <c r="O33" s="475"/>
      <c r="P33" s="475"/>
      <c r="Q33" s="524"/>
      <c r="R33" s="524"/>
      <c r="S33" s="497">
        <f t="shared" si="1"/>
        <v>25041.63</v>
      </c>
      <c r="T33" s="518"/>
      <c r="U33" s="518"/>
    </row>
    <row r="34" spans="1:22">
      <c r="A34" s="484" t="s">
        <v>307</v>
      </c>
      <c r="B34" s="488">
        <f>SUM(B20,B24,B26,B28,B30,B32,B22)</f>
        <v>26.57</v>
      </c>
      <c r="C34" s="489">
        <f t="shared" ref="C34:R34" si="2">SUM(C20,C24,C26,C28,C30,C32,C22)</f>
        <v>26.57</v>
      </c>
      <c r="D34" s="489">
        <f t="shared" si="2"/>
        <v>26.57</v>
      </c>
      <c r="E34" s="489">
        <f t="shared" si="2"/>
        <v>21.73</v>
      </c>
      <c r="F34" s="489">
        <f t="shared" si="2"/>
        <v>23.57</v>
      </c>
      <c r="G34" s="525">
        <f t="shared" si="2"/>
        <v>21.93</v>
      </c>
      <c r="H34" s="488">
        <f t="shared" si="2"/>
        <v>264824</v>
      </c>
      <c r="I34" s="489">
        <f t="shared" si="2"/>
        <v>6800</v>
      </c>
      <c r="J34" s="489">
        <f t="shared" si="2"/>
        <v>0</v>
      </c>
      <c r="K34" s="489">
        <f t="shared" si="2"/>
        <v>0</v>
      </c>
      <c r="L34" s="490">
        <f t="shared" si="0"/>
        <v>271624</v>
      </c>
      <c r="M34" s="485">
        <f t="shared" si="2"/>
        <v>198649.68</v>
      </c>
      <c r="N34" s="486">
        <f t="shared" si="2"/>
        <v>4791.1399999999994</v>
      </c>
      <c r="O34" s="486">
        <f t="shared" si="2"/>
        <v>0</v>
      </c>
      <c r="P34" s="486">
        <f t="shared" si="2"/>
        <v>0</v>
      </c>
      <c r="Q34" s="486">
        <f t="shared" si="2"/>
        <v>0</v>
      </c>
      <c r="R34" s="486">
        <f t="shared" si="2"/>
        <v>0</v>
      </c>
      <c r="S34" s="503">
        <f t="shared" si="1"/>
        <v>203440.82</v>
      </c>
      <c r="T34" s="518"/>
      <c r="U34" s="518"/>
      <c r="V34" s="518"/>
    </row>
    <row r="35" spans="1:22" ht="25.5" thickBot="1">
      <c r="A35" s="493" t="s">
        <v>488</v>
      </c>
      <c r="B35" s="494">
        <f>SUM(B21,B25,B27,B29,B31,B23)</f>
        <v>9.870000000000001</v>
      </c>
      <c r="C35" s="495">
        <f t="shared" ref="C35:R35" si="3">SUM(C21,C25,C27,C29,C31,C23)</f>
        <v>9.870000000000001</v>
      </c>
      <c r="D35" s="495">
        <f t="shared" si="3"/>
        <v>9.870000000000001</v>
      </c>
      <c r="E35" s="495">
        <f t="shared" si="3"/>
        <v>8.0300000000000011</v>
      </c>
      <c r="F35" s="495">
        <f t="shared" si="3"/>
        <v>9.870000000000001</v>
      </c>
      <c r="G35" s="496">
        <f t="shared" si="3"/>
        <v>8.23</v>
      </c>
      <c r="H35" s="494">
        <f t="shared" si="3"/>
        <v>121600</v>
      </c>
      <c r="I35" s="495">
        <f t="shared" si="3"/>
        <v>3800</v>
      </c>
      <c r="J35" s="495">
        <f t="shared" si="3"/>
        <v>0</v>
      </c>
      <c r="K35" s="495">
        <f t="shared" si="3"/>
        <v>0</v>
      </c>
      <c r="L35" s="497">
        <f t="shared" si="0"/>
        <v>125400</v>
      </c>
      <c r="M35" s="494">
        <f t="shared" si="3"/>
        <v>87477.16</v>
      </c>
      <c r="N35" s="495">
        <f t="shared" si="3"/>
        <v>3150.41</v>
      </c>
      <c r="O35" s="495">
        <f t="shared" si="3"/>
        <v>0</v>
      </c>
      <c r="P35" s="495">
        <f t="shared" si="3"/>
        <v>0</v>
      </c>
      <c r="Q35" s="495">
        <f t="shared" si="3"/>
        <v>0</v>
      </c>
      <c r="R35" s="495">
        <f t="shared" si="3"/>
        <v>0</v>
      </c>
      <c r="S35" s="497">
        <f t="shared" si="1"/>
        <v>90627.57</v>
      </c>
      <c r="U35" s="526"/>
    </row>
    <row r="36" spans="1:22">
      <c r="A36" s="499" t="s">
        <v>489</v>
      </c>
      <c r="B36" s="500">
        <f>SUM(B20,B24,B26,B22)</f>
        <v>12.07</v>
      </c>
      <c r="C36" s="501">
        <f t="shared" ref="C36:R37" si="4">SUM(C20,C24,C26,C22)</f>
        <v>12.07</v>
      </c>
      <c r="D36" s="501">
        <f t="shared" si="4"/>
        <v>12.07</v>
      </c>
      <c r="E36" s="501">
        <f t="shared" si="4"/>
        <v>10.23</v>
      </c>
      <c r="F36" s="501">
        <f t="shared" si="4"/>
        <v>12.07</v>
      </c>
      <c r="G36" s="502">
        <f t="shared" si="4"/>
        <v>10.43</v>
      </c>
      <c r="H36" s="500">
        <f t="shared" si="4"/>
        <v>155600</v>
      </c>
      <c r="I36" s="501">
        <f t="shared" si="4"/>
        <v>1800</v>
      </c>
      <c r="J36" s="501">
        <f t="shared" si="4"/>
        <v>0</v>
      </c>
      <c r="K36" s="501">
        <f t="shared" si="4"/>
        <v>0</v>
      </c>
      <c r="L36" s="503">
        <f t="shared" si="0"/>
        <v>157400</v>
      </c>
      <c r="M36" s="500">
        <f t="shared" si="4"/>
        <v>121595.25</v>
      </c>
      <c r="N36" s="501">
        <f t="shared" si="4"/>
        <v>1735.98</v>
      </c>
      <c r="O36" s="501">
        <f t="shared" si="4"/>
        <v>0</v>
      </c>
      <c r="P36" s="501">
        <f t="shared" si="4"/>
        <v>0</v>
      </c>
      <c r="Q36" s="501">
        <f t="shared" si="4"/>
        <v>0</v>
      </c>
      <c r="R36" s="501">
        <f t="shared" si="4"/>
        <v>0</v>
      </c>
      <c r="S36" s="503">
        <f t="shared" si="1"/>
        <v>123331.23</v>
      </c>
      <c r="T36" s="518"/>
      <c r="U36" s="518"/>
    </row>
    <row r="37" spans="1:22">
      <c r="A37" s="504" t="s">
        <v>482</v>
      </c>
      <c r="B37" s="505">
        <f>SUM(B21,B25,B27,B23)</f>
        <v>6.87</v>
      </c>
      <c r="C37" s="506">
        <f>SUM(C21,C25,C27,C23)</f>
        <v>6.87</v>
      </c>
      <c r="D37" s="506">
        <f t="shared" si="4"/>
        <v>6.87</v>
      </c>
      <c r="E37" s="506">
        <f t="shared" si="4"/>
        <v>5.03</v>
      </c>
      <c r="F37" s="506">
        <f t="shared" si="4"/>
        <v>6.87</v>
      </c>
      <c r="G37" s="507">
        <f t="shared" si="4"/>
        <v>5.23</v>
      </c>
      <c r="H37" s="505">
        <f t="shared" si="4"/>
        <v>95600</v>
      </c>
      <c r="I37" s="506">
        <f t="shared" si="4"/>
        <v>1800</v>
      </c>
      <c r="J37" s="506">
        <f t="shared" si="4"/>
        <v>0</v>
      </c>
      <c r="K37" s="506">
        <f t="shared" si="4"/>
        <v>0</v>
      </c>
      <c r="L37" s="453">
        <f t="shared" si="0"/>
        <v>97400</v>
      </c>
      <c r="M37" s="505">
        <f t="shared" si="4"/>
        <v>64921.38</v>
      </c>
      <c r="N37" s="506">
        <f t="shared" si="4"/>
        <v>1735.98</v>
      </c>
      <c r="O37" s="506">
        <f t="shared" si="4"/>
        <v>0</v>
      </c>
      <c r="P37" s="506">
        <f t="shared" si="4"/>
        <v>0</v>
      </c>
      <c r="Q37" s="506">
        <f t="shared" si="4"/>
        <v>0</v>
      </c>
      <c r="R37" s="506">
        <f t="shared" si="4"/>
        <v>0</v>
      </c>
      <c r="S37" s="453">
        <f t="shared" si="1"/>
        <v>66657.36</v>
      </c>
      <c r="T37" s="518"/>
    </row>
    <row r="38" spans="1:22">
      <c r="A38" s="509" t="s">
        <v>490</v>
      </c>
      <c r="B38" s="505">
        <f>SUM(B26,B28,B30)</f>
        <v>3.5</v>
      </c>
      <c r="C38" s="506">
        <f t="shared" ref="C38:R39" si="5">SUM(C26,C28,C30)</f>
        <v>3.5</v>
      </c>
      <c r="D38" s="506">
        <f t="shared" si="5"/>
        <v>3.5</v>
      </c>
      <c r="E38" s="506">
        <f t="shared" si="5"/>
        <v>3.5</v>
      </c>
      <c r="F38" s="506">
        <f t="shared" si="5"/>
        <v>3.5</v>
      </c>
      <c r="G38" s="507">
        <f t="shared" si="5"/>
        <v>3.5</v>
      </c>
      <c r="H38" s="505">
        <f t="shared" si="5"/>
        <v>36000</v>
      </c>
      <c r="I38" s="506">
        <f t="shared" si="5"/>
        <v>2000</v>
      </c>
      <c r="J38" s="506">
        <f t="shared" si="5"/>
        <v>0</v>
      </c>
      <c r="K38" s="506">
        <f t="shared" si="5"/>
        <v>0</v>
      </c>
      <c r="L38" s="453">
        <f t="shared" si="0"/>
        <v>38000</v>
      </c>
      <c r="M38" s="505">
        <f t="shared" si="5"/>
        <v>29126.79</v>
      </c>
      <c r="N38" s="506">
        <f t="shared" si="5"/>
        <v>1414.43</v>
      </c>
      <c r="O38" s="506">
        <f t="shared" si="5"/>
        <v>0</v>
      </c>
      <c r="P38" s="506">
        <f t="shared" si="5"/>
        <v>0</v>
      </c>
      <c r="Q38" s="506">
        <f t="shared" si="5"/>
        <v>0</v>
      </c>
      <c r="R38" s="506">
        <f t="shared" si="5"/>
        <v>0</v>
      </c>
      <c r="S38" s="453">
        <f t="shared" si="1"/>
        <v>30541.22</v>
      </c>
      <c r="U38" s="518"/>
    </row>
    <row r="39" spans="1:22" ht="15.75" thickBot="1">
      <c r="A39" s="510" t="s">
        <v>482</v>
      </c>
      <c r="B39" s="511">
        <f>SUM(B27,B29,B31)</f>
        <v>3.5</v>
      </c>
      <c r="C39" s="512">
        <f t="shared" si="5"/>
        <v>3.5</v>
      </c>
      <c r="D39" s="512">
        <f t="shared" si="5"/>
        <v>3.5</v>
      </c>
      <c r="E39" s="512">
        <f t="shared" si="5"/>
        <v>3.5</v>
      </c>
      <c r="F39" s="512">
        <f t="shared" si="5"/>
        <v>3.5</v>
      </c>
      <c r="G39" s="513">
        <f t="shared" si="5"/>
        <v>3.5</v>
      </c>
      <c r="H39" s="511">
        <f t="shared" si="5"/>
        <v>36000</v>
      </c>
      <c r="I39" s="512">
        <f t="shared" si="5"/>
        <v>2000</v>
      </c>
      <c r="J39" s="512">
        <f t="shared" si="5"/>
        <v>0</v>
      </c>
      <c r="K39" s="512">
        <f t="shared" si="5"/>
        <v>0</v>
      </c>
      <c r="L39" s="497">
        <f t="shared" si="0"/>
        <v>38000</v>
      </c>
      <c r="M39" s="511">
        <f t="shared" si="5"/>
        <v>29126.79</v>
      </c>
      <c r="N39" s="512">
        <f t="shared" si="5"/>
        <v>1414.43</v>
      </c>
      <c r="O39" s="512">
        <f t="shared" si="5"/>
        <v>0</v>
      </c>
      <c r="P39" s="512">
        <f t="shared" si="5"/>
        <v>0</v>
      </c>
      <c r="Q39" s="512">
        <f t="shared" si="5"/>
        <v>0</v>
      </c>
      <c r="R39" s="512">
        <f t="shared" si="5"/>
        <v>0</v>
      </c>
      <c r="S39" s="497">
        <f t="shared" si="1"/>
        <v>30541.22</v>
      </c>
    </row>
    <row r="41" spans="1:22">
      <c r="A41" s="404" t="s">
        <v>491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</row>
    <row r="42" spans="1:22">
      <c r="A42" s="829" t="s">
        <v>418</v>
      </c>
      <c r="B42" s="829"/>
      <c r="C42" s="407"/>
      <c r="D42" s="404"/>
      <c r="E42" s="514"/>
      <c r="F42" s="514"/>
      <c r="G42" s="514"/>
      <c r="H42" s="514"/>
      <c r="I42" s="514"/>
      <c r="J42" s="407"/>
      <c r="K42" s="828" t="s">
        <v>219</v>
      </c>
      <c r="L42" s="828"/>
      <c r="M42" s="828"/>
      <c r="N42" s="828"/>
      <c r="O42" s="828"/>
      <c r="P42" s="828"/>
      <c r="Q42" s="404"/>
      <c r="R42" s="404"/>
      <c r="S42" s="404"/>
    </row>
    <row r="43" spans="1:22">
      <c r="A43" s="801"/>
      <c r="B43" s="801"/>
      <c r="C43" s="409"/>
      <c r="D43" s="404"/>
      <c r="E43" s="404"/>
      <c r="F43" s="827" t="s">
        <v>221</v>
      </c>
      <c r="G43" s="827"/>
      <c r="H43" s="827"/>
      <c r="I43" s="404"/>
      <c r="J43" s="404"/>
      <c r="K43" s="404"/>
      <c r="L43" s="404"/>
      <c r="M43" s="409" t="s">
        <v>222</v>
      </c>
      <c r="N43" s="409"/>
      <c r="O43" s="409"/>
      <c r="P43" s="404"/>
      <c r="Q43" s="404"/>
      <c r="R43" s="404"/>
      <c r="S43" s="404"/>
    </row>
    <row r="44" spans="1:22">
      <c r="A44" s="409"/>
      <c r="B44" s="409"/>
      <c r="C44" s="409"/>
      <c r="D44" s="404"/>
      <c r="E44" s="404"/>
      <c r="F44" s="404"/>
      <c r="G44" s="404"/>
      <c r="H44" s="409"/>
      <c r="I44" s="404"/>
      <c r="J44" s="404"/>
      <c r="K44" s="404"/>
      <c r="L44" s="404"/>
      <c r="M44" s="409"/>
      <c r="N44" s="409"/>
      <c r="O44" s="409"/>
      <c r="P44" s="404"/>
      <c r="Q44" s="404"/>
      <c r="R44" s="404"/>
      <c r="S44" s="404"/>
    </row>
    <row r="45" spans="1:22" ht="25.5" customHeight="1">
      <c r="A45" s="829" t="s">
        <v>492</v>
      </c>
      <c r="B45" s="829"/>
      <c r="C45" s="829"/>
      <c r="D45" s="404"/>
      <c r="E45" s="514"/>
      <c r="F45" s="514"/>
      <c r="G45" s="514"/>
      <c r="H45" s="514"/>
      <c r="I45" s="514"/>
      <c r="J45" s="407"/>
      <c r="K45" s="828" t="s">
        <v>408</v>
      </c>
      <c r="L45" s="828"/>
      <c r="M45" s="828"/>
      <c r="N45" s="828"/>
      <c r="O45" s="828"/>
      <c r="P45" s="828"/>
      <c r="Q45" s="404"/>
      <c r="R45" s="404"/>
      <c r="S45" s="404"/>
    </row>
    <row r="46" spans="1:22">
      <c r="A46" s="801"/>
      <c r="B46" s="801"/>
      <c r="C46" s="409"/>
      <c r="D46" s="404"/>
      <c r="E46" s="404"/>
      <c r="F46" s="827" t="s">
        <v>221</v>
      </c>
      <c r="G46" s="827"/>
      <c r="H46" s="827"/>
      <c r="I46" s="404"/>
      <c r="J46" s="404"/>
      <c r="K46" s="404"/>
      <c r="L46" s="404"/>
      <c r="M46" s="409" t="s">
        <v>222</v>
      </c>
      <c r="N46" s="409"/>
      <c r="O46" s="409"/>
      <c r="P46" s="404"/>
      <c r="Q46" s="404"/>
      <c r="R46" s="404"/>
      <c r="S46" s="404"/>
    </row>
    <row r="47" spans="1:22">
      <c r="A47" s="404" t="s">
        <v>493</v>
      </c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</row>
    <row r="48" spans="1:22">
      <c r="A48" s="405" t="s">
        <v>494</v>
      </c>
    </row>
    <row r="50" spans="6:6">
      <c r="F50" s="405" t="s">
        <v>227</v>
      </c>
    </row>
  </sheetData>
  <mergeCells count="39">
    <mergeCell ref="A45:C45"/>
    <mergeCell ref="K45:P45"/>
    <mergeCell ref="A46:B46"/>
    <mergeCell ref="F46:H46"/>
    <mergeCell ref="Q17:Q18"/>
    <mergeCell ref="A42:B42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7:R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workbookViewId="0">
      <selection activeCell="C49" sqref="C49"/>
    </sheetView>
  </sheetViews>
  <sheetFormatPr defaultRowHeight="15"/>
  <cols>
    <col min="1" max="1" width="28.7109375" style="405" customWidth="1"/>
    <col min="2" max="2" width="8.7109375" style="405" customWidth="1"/>
    <col min="3" max="3" width="11.7109375" style="405" customWidth="1"/>
    <col min="4" max="4" width="9.85546875" style="405" customWidth="1"/>
    <col min="5" max="5" width="8.5703125" style="405" customWidth="1"/>
    <col min="6" max="6" width="9.140625" style="405"/>
    <col min="7" max="7" width="10.140625" style="405" customWidth="1"/>
    <col min="8" max="8" width="9.28515625" style="405" customWidth="1"/>
    <col min="9" max="9" width="8.85546875" style="405" customWidth="1"/>
    <col min="10" max="10" width="8.140625" style="405" customWidth="1"/>
    <col min="11" max="11" width="9.7109375" style="405" customWidth="1"/>
    <col min="12" max="12" width="10.42578125" style="405" customWidth="1"/>
    <col min="13" max="13" width="10.28515625" style="405" customWidth="1"/>
    <col min="14" max="14" width="8.42578125" style="405" customWidth="1"/>
    <col min="15" max="15" width="9.28515625" style="405" customWidth="1"/>
    <col min="16" max="16" width="9.85546875" style="405" customWidth="1"/>
    <col min="17" max="17" width="7.5703125" style="405" customWidth="1"/>
    <col min="18" max="18" width="8.140625" style="405" customWidth="1"/>
    <col min="19" max="19" width="11" style="405" customWidth="1"/>
    <col min="20" max="16384" width="9.140625" style="403"/>
  </cols>
  <sheetData>
    <row r="1" spans="1:19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832" t="s">
        <v>497</v>
      </c>
      <c r="O1" s="832"/>
      <c r="P1" s="832"/>
      <c r="Q1" s="832"/>
      <c r="R1" s="832"/>
      <c r="S1" s="832"/>
    </row>
    <row r="2" spans="1:19">
      <c r="A2" s="527"/>
      <c r="B2" s="833" t="s">
        <v>498</v>
      </c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2"/>
      <c r="O2" s="832"/>
      <c r="P2" s="832"/>
      <c r="Q2" s="832"/>
      <c r="R2" s="832"/>
      <c r="S2" s="832"/>
    </row>
    <row r="3" spans="1:19">
      <c r="A3" s="527"/>
      <c r="B3" s="527"/>
      <c r="C3" s="527"/>
      <c r="D3" s="527"/>
      <c r="E3" s="527"/>
      <c r="F3" s="527"/>
      <c r="G3" s="527"/>
      <c r="H3" s="527" t="s">
        <v>444</v>
      </c>
      <c r="I3" s="528"/>
      <c r="J3" s="528"/>
      <c r="K3" s="528"/>
      <c r="L3" s="528"/>
      <c r="M3" s="528"/>
      <c r="N3" s="529"/>
      <c r="O3" s="529"/>
      <c r="P3" s="529"/>
      <c r="Q3" s="529"/>
      <c r="R3" s="529"/>
      <c r="S3" s="529"/>
    </row>
    <row r="4" spans="1:19">
      <c r="A4" s="527"/>
      <c r="B4" s="527"/>
      <c r="C4" s="527"/>
      <c r="D4" s="527"/>
      <c r="E4" s="527"/>
      <c r="F4" s="527"/>
      <c r="G4" s="527"/>
      <c r="H4" s="527"/>
      <c r="I4" s="528"/>
      <c r="J4" s="528"/>
      <c r="K4" s="528"/>
      <c r="L4" s="528"/>
      <c r="M4" s="528"/>
      <c r="N4" s="529"/>
      <c r="O4" s="529"/>
      <c r="P4" s="529"/>
      <c r="Q4" s="529"/>
      <c r="R4" s="529"/>
      <c r="S4" s="529"/>
    </row>
    <row r="5" spans="1:19">
      <c r="A5" s="834" t="s">
        <v>499</v>
      </c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</row>
    <row r="6" spans="1:19">
      <c r="A6" s="530"/>
      <c r="B6" s="530"/>
      <c r="C6" s="530"/>
      <c r="D6" s="530"/>
      <c r="E6" s="530"/>
      <c r="F6" s="530"/>
      <c r="G6" s="530"/>
      <c r="H6" s="530"/>
      <c r="I6" s="530"/>
      <c r="J6" s="835"/>
      <c r="K6" s="835"/>
      <c r="L6" s="835"/>
      <c r="M6" s="835"/>
      <c r="N6" s="530"/>
      <c r="O6" s="530"/>
      <c r="P6" s="530"/>
      <c r="Q6" s="530"/>
      <c r="R6" s="530"/>
      <c r="S6" s="530"/>
    </row>
    <row r="7" spans="1:19">
      <c r="A7" s="531"/>
      <c r="B7" s="531"/>
      <c r="C7" s="531"/>
      <c r="D7" s="836">
        <v>44841</v>
      </c>
      <c r="E7" s="837"/>
      <c r="F7" s="837"/>
      <c r="G7" s="837"/>
      <c r="H7" s="837"/>
      <c r="I7" s="837"/>
      <c r="J7" s="837"/>
      <c r="K7" s="837"/>
      <c r="L7" s="837"/>
      <c r="M7" s="532"/>
      <c r="N7" s="531"/>
      <c r="O7" s="531"/>
      <c r="P7" s="531"/>
      <c r="Q7" s="531"/>
      <c r="R7" s="531"/>
      <c r="S7" s="531"/>
    </row>
    <row r="8" spans="1:19">
      <c r="A8" s="531"/>
      <c r="B8" s="531"/>
      <c r="C8" s="531"/>
      <c r="D8" s="531"/>
      <c r="E8" s="838" t="s">
        <v>446</v>
      </c>
      <c r="F8" s="838"/>
      <c r="G8" s="838"/>
      <c r="H8" s="838"/>
      <c r="I8" s="838"/>
      <c r="J8" s="838"/>
      <c r="K8" s="838"/>
      <c r="L8" s="838"/>
      <c r="M8" s="532"/>
      <c r="N8" s="531"/>
      <c r="O8" s="531"/>
      <c r="P8" s="531"/>
      <c r="Q8" s="531"/>
      <c r="R8" s="531"/>
      <c r="S8" s="531"/>
    </row>
    <row r="9" spans="1:19" ht="9" customHeight="1">
      <c r="A9" s="533"/>
      <c r="B9" s="531"/>
      <c r="C9" s="531"/>
      <c r="D9" s="531"/>
      <c r="E9" s="531"/>
      <c r="F9" s="531"/>
      <c r="G9" s="531"/>
      <c r="H9" s="527"/>
      <c r="I9" s="527"/>
      <c r="J9" s="835"/>
      <c r="K9" s="835"/>
      <c r="L9" s="527"/>
      <c r="M9" s="527"/>
      <c r="N9" s="531"/>
      <c r="O9" s="531"/>
      <c r="P9" s="531"/>
      <c r="Q9" s="531"/>
      <c r="R9" s="531"/>
      <c r="S9" s="531"/>
    </row>
    <row r="10" spans="1:19">
      <c r="A10" s="527"/>
      <c r="B10" s="839" t="s">
        <v>447</v>
      </c>
      <c r="C10" s="840"/>
      <c r="D10" s="534" t="s">
        <v>448</v>
      </c>
      <c r="E10" s="535"/>
      <c r="F10" s="527"/>
      <c r="G10" s="527"/>
      <c r="H10" s="527"/>
      <c r="I10" s="527"/>
      <c r="J10" s="841"/>
      <c r="K10" s="841"/>
      <c r="L10" s="527"/>
      <c r="M10" s="527"/>
      <c r="N10" s="527"/>
      <c r="O10" s="527"/>
      <c r="P10" s="527"/>
      <c r="Q10" s="536"/>
      <c r="R10" s="536"/>
      <c r="S10" s="536"/>
    </row>
    <row r="11" spans="1:19" ht="25.5">
      <c r="A11" s="537" t="s">
        <v>449</v>
      </c>
      <c r="B11" s="538" t="s">
        <v>450</v>
      </c>
      <c r="C11" s="538" t="s">
        <v>451</v>
      </c>
      <c r="D11" s="539" t="s">
        <v>452</v>
      </c>
      <c r="E11" s="540" t="s">
        <v>453</v>
      </c>
      <c r="F11" s="541"/>
      <c r="G11" s="527"/>
      <c r="H11" s="527"/>
      <c r="I11" s="527"/>
      <c r="J11" s="542"/>
      <c r="K11" s="542"/>
      <c r="L11" s="527"/>
      <c r="M11" s="527"/>
      <c r="N11" s="527"/>
      <c r="O11" s="527"/>
      <c r="P11" s="527"/>
      <c r="Q11" s="536"/>
      <c r="R11" s="536"/>
      <c r="S11" s="536"/>
    </row>
    <row r="12" spans="1:19">
      <c r="A12" s="543" t="s">
        <v>454</v>
      </c>
      <c r="B12" s="544"/>
      <c r="C12" s="544"/>
      <c r="D12" s="545"/>
      <c r="E12" s="546"/>
      <c r="F12" s="531"/>
      <c r="G12" s="531"/>
      <c r="H12" s="527"/>
      <c r="I12" s="547" t="s">
        <v>456</v>
      </c>
      <c r="J12" s="837"/>
      <c r="K12" s="837"/>
      <c r="L12" s="837"/>
      <c r="M12" s="837"/>
      <c r="N12" s="837"/>
      <c r="O12" s="837"/>
      <c r="P12" s="835"/>
      <c r="Q12" s="835"/>
      <c r="R12" s="830">
        <v>9</v>
      </c>
      <c r="S12" s="831"/>
    </row>
    <row r="13" spans="1:19">
      <c r="A13" s="543" t="s">
        <v>457</v>
      </c>
      <c r="B13" s="548"/>
      <c r="C13" s="548"/>
      <c r="D13" s="549"/>
      <c r="E13" s="550"/>
      <c r="F13" s="551"/>
      <c r="G13" s="551"/>
      <c r="H13" s="527"/>
      <c r="I13" s="842"/>
      <c r="J13" s="842"/>
      <c r="K13" s="842"/>
      <c r="L13" s="842"/>
      <c r="M13" s="842"/>
      <c r="N13" s="842"/>
      <c r="O13" s="842"/>
      <c r="P13" s="552" t="s">
        <v>225</v>
      </c>
      <c r="Q13" s="553"/>
      <c r="R13" s="553"/>
      <c r="S13" s="553"/>
    </row>
    <row r="14" spans="1:19">
      <c r="A14" s="543" t="s">
        <v>458</v>
      </c>
      <c r="B14" s="548"/>
      <c r="C14" s="548"/>
      <c r="D14" s="548"/>
      <c r="E14" s="550"/>
      <c r="F14" s="551"/>
      <c r="G14" s="551"/>
      <c r="H14" s="527"/>
      <c r="I14" s="554" t="s">
        <v>459</v>
      </c>
      <c r="J14" s="554"/>
      <c r="K14" s="555"/>
      <c r="L14" s="555"/>
      <c r="M14" s="542"/>
      <c r="N14" s="527"/>
      <c r="O14" s="527"/>
      <c r="P14" s="556">
        <v>1</v>
      </c>
      <c r="Q14" s="556">
        <v>3</v>
      </c>
      <c r="R14" s="557">
        <v>2</v>
      </c>
      <c r="S14" s="557">
        <v>9</v>
      </c>
    </row>
    <row r="15" spans="1:19" ht="15.75" thickBot="1">
      <c r="A15" s="558"/>
      <c r="B15" s="559"/>
      <c r="C15" s="559"/>
      <c r="D15" s="560"/>
      <c r="E15" s="554"/>
      <c r="F15" s="554"/>
      <c r="G15" s="554"/>
      <c r="H15" s="542"/>
      <c r="I15" s="527"/>
      <c r="J15" s="527"/>
      <c r="K15" s="527"/>
      <c r="L15" s="527"/>
      <c r="M15" s="554"/>
      <c r="N15" s="527"/>
      <c r="O15" s="527"/>
      <c r="P15" s="527"/>
      <c r="Q15" s="554"/>
      <c r="R15" s="554"/>
      <c r="S15" s="554"/>
    </row>
    <row r="16" spans="1:19">
      <c r="A16" s="843" t="s">
        <v>463</v>
      </c>
      <c r="B16" s="845" t="s">
        <v>464</v>
      </c>
      <c r="C16" s="846"/>
      <c r="D16" s="846"/>
      <c r="E16" s="846"/>
      <c r="F16" s="846"/>
      <c r="G16" s="847"/>
      <c r="H16" s="848" t="s">
        <v>465</v>
      </c>
      <c r="I16" s="849"/>
      <c r="J16" s="849"/>
      <c r="K16" s="849"/>
      <c r="L16" s="850"/>
      <c r="M16" s="848" t="s">
        <v>466</v>
      </c>
      <c r="N16" s="849"/>
      <c r="O16" s="849"/>
      <c r="P16" s="849"/>
      <c r="Q16" s="849"/>
      <c r="R16" s="849"/>
      <c r="S16" s="850"/>
    </row>
    <row r="17" spans="1:19">
      <c r="A17" s="844"/>
      <c r="B17" s="851" t="s">
        <v>467</v>
      </c>
      <c r="C17" s="852"/>
      <c r="D17" s="852"/>
      <c r="E17" s="853" t="s">
        <v>447</v>
      </c>
      <c r="F17" s="854"/>
      <c r="G17" s="855"/>
      <c r="H17" s="851" t="s">
        <v>468</v>
      </c>
      <c r="I17" s="852" t="s">
        <v>469</v>
      </c>
      <c r="J17" s="852" t="s">
        <v>470</v>
      </c>
      <c r="K17" s="858" t="s">
        <v>471</v>
      </c>
      <c r="L17" s="859" t="s">
        <v>307</v>
      </c>
      <c r="M17" s="851" t="s">
        <v>468</v>
      </c>
      <c r="N17" s="852" t="s">
        <v>469</v>
      </c>
      <c r="O17" s="852" t="s">
        <v>470</v>
      </c>
      <c r="P17" s="858" t="s">
        <v>472</v>
      </c>
      <c r="Q17" s="852" t="s">
        <v>473</v>
      </c>
      <c r="R17" s="852" t="s">
        <v>474</v>
      </c>
      <c r="S17" s="856" t="s">
        <v>307</v>
      </c>
    </row>
    <row r="18" spans="1:19" ht="66.75">
      <c r="A18" s="844"/>
      <c r="B18" s="561" t="s">
        <v>450</v>
      </c>
      <c r="C18" s="562" t="s">
        <v>475</v>
      </c>
      <c r="D18" s="562" t="s">
        <v>500</v>
      </c>
      <c r="E18" s="563" t="s">
        <v>450</v>
      </c>
      <c r="F18" s="562" t="s">
        <v>475</v>
      </c>
      <c r="G18" s="564" t="s">
        <v>501</v>
      </c>
      <c r="H18" s="851"/>
      <c r="I18" s="852"/>
      <c r="J18" s="852"/>
      <c r="K18" s="858"/>
      <c r="L18" s="859"/>
      <c r="M18" s="851"/>
      <c r="N18" s="852"/>
      <c r="O18" s="852"/>
      <c r="P18" s="858"/>
      <c r="Q18" s="852"/>
      <c r="R18" s="852"/>
      <c r="S18" s="857"/>
    </row>
    <row r="19" spans="1:19">
      <c r="A19" s="440">
        <v>1</v>
      </c>
      <c r="B19" s="565">
        <v>2</v>
      </c>
      <c r="C19" s="566">
        <v>3</v>
      </c>
      <c r="D19" s="566">
        <v>4</v>
      </c>
      <c r="E19" s="567">
        <v>5</v>
      </c>
      <c r="F19" s="566">
        <v>6</v>
      </c>
      <c r="G19" s="568">
        <v>7</v>
      </c>
      <c r="H19" s="569">
        <v>8</v>
      </c>
      <c r="I19" s="567">
        <v>9</v>
      </c>
      <c r="J19" s="567">
        <v>10</v>
      </c>
      <c r="K19" s="567">
        <v>11</v>
      </c>
      <c r="L19" s="570">
        <v>12</v>
      </c>
      <c r="M19" s="569">
        <v>13</v>
      </c>
      <c r="N19" s="567">
        <v>14</v>
      </c>
      <c r="O19" s="567">
        <v>15</v>
      </c>
      <c r="P19" s="567">
        <v>16</v>
      </c>
      <c r="Q19" s="567">
        <v>17</v>
      </c>
      <c r="R19" s="567">
        <v>18</v>
      </c>
      <c r="S19" s="570">
        <v>19</v>
      </c>
    </row>
    <row r="20" spans="1:19" ht="26.25">
      <c r="A20" s="571" t="s">
        <v>478</v>
      </c>
      <c r="B20" s="572"/>
      <c r="C20" s="573"/>
      <c r="D20" s="573"/>
      <c r="E20" s="574"/>
      <c r="F20" s="573"/>
      <c r="G20" s="575"/>
      <c r="H20" s="576"/>
      <c r="I20" s="573"/>
      <c r="J20" s="573"/>
      <c r="K20" s="573"/>
      <c r="L20" s="577">
        <f t="shared" ref="L20:L39" si="0">SUM(H20:K20)</f>
        <v>0</v>
      </c>
      <c r="M20" s="576"/>
      <c r="N20" s="573"/>
      <c r="O20" s="573"/>
      <c r="P20" s="573"/>
      <c r="Q20" s="573"/>
      <c r="R20" s="573"/>
      <c r="S20" s="577">
        <f t="shared" ref="S20:S39" si="1">SUM(M20:R20)</f>
        <v>0</v>
      </c>
    </row>
    <row r="21" spans="1:19">
      <c r="A21" s="578" t="s">
        <v>479</v>
      </c>
      <c r="B21" s="576"/>
      <c r="C21" s="573"/>
      <c r="D21" s="573"/>
      <c r="E21" s="574"/>
      <c r="F21" s="573"/>
      <c r="G21" s="575"/>
      <c r="H21" s="576"/>
      <c r="I21" s="573"/>
      <c r="J21" s="573"/>
      <c r="K21" s="573"/>
      <c r="L21" s="577">
        <f t="shared" si="0"/>
        <v>0</v>
      </c>
      <c r="M21" s="576"/>
      <c r="N21" s="573"/>
      <c r="O21" s="573"/>
      <c r="P21" s="573"/>
      <c r="Q21" s="573"/>
      <c r="R21" s="573"/>
      <c r="S21" s="577">
        <f t="shared" si="1"/>
        <v>0</v>
      </c>
    </row>
    <row r="22" spans="1:19">
      <c r="A22" s="579" t="s">
        <v>480</v>
      </c>
      <c r="B22" s="576"/>
      <c r="C22" s="573"/>
      <c r="D22" s="573"/>
      <c r="E22" s="574"/>
      <c r="F22" s="573"/>
      <c r="G22" s="575"/>
      <c r="H22" s="576"/>
      <c r="I22" s="573"/>
      <c r="J22" s="573"/>
      <c r="K22" s="573"/>
      <c r="L22" s="577">
        <f t="shared" si="0"/>
        <v>0</v>
      </c>
      <c r="M22" s="576"/>
      <c r="N22" s="573"/>
      <c r="O22" s="573"/>
      <c r="P22" s="573"/>
      <c r="Q22" s="574"/>
      <c r="R22" s="574"/>
      <c r="S22" s="577">
        <f t="shared" si="1"/>
        <v>0</v>
      </c>
    </row>
    <row r="23" spans="1:19">
      <c r="A23" s="578" t="s">
        <v>479</v>
      </c>
      <c r="B23" s="576"/>
      <c r="C23" s="573"/>
      <c r="D23" s="573"/>
      <c r="E23" s="574"/>
      <c r="F23" s="573"/>
      <c r="G23" s="575"/>
      <c r="H23" s="576"/>
      <c r="I23" s="573"/>
      <c r="J23" s="573"/>
      <c r="K23" s="573"/>
      <c r="L23" s="577">
        <f t="shared" si="0"/>
        <v>0</v>
      </c>
      <c r="M23" s="576"/>
      <c r="N23" s="573"/>
      <c r="O23" s="573"/>
      <c r="P23" s="573"/>
      <c r="Q23" s="574"/>
      <c r="R23" s="574"/>
      <c r="S23" s="577">
        <f t="shared" si="1"/>
        <v>0</v>
      </c>
    </row>
    <row r="24" spans="1:19">
      <c r="A24" s="580" t="s">
        <v>481</v>
      </c>
      <c r="B24" s="581"/>
      <c r="C24" s="582"/>
      <c r="D24" s="582"/>
      <c r="E24" s="583"/>
      <c r="F24" s="582"/>
      <c r="G24" s="584"/>
      <c r="H24" s="576"/>
      <c r="I24" s="582"/>
      <c r="J24" s="582"/>
      <c r="K24" s="582"/>
      <c r="L24" s="577">
        <f t="shared" si="0"/>
        <v>0</v>
      </c>
      <c r="M24" s="576"/>
      <c r="N24" s="582"/>
      <c r="O24" s="582"/>
      <c r="P24" s="582"/>
      <c r="Q24" s="583"/>
      <c r="R24" s="583"/>
      <c r="S24" s="577">
        <f t="shared" si="1"/>
        <v>0</v>
      </c>
    </row>
    <row r="25" spans="1:19">
      <c r="A25" s="585" t="s">
        <v>482</v>
      </c>
      <c r="B25" s="581"/>
      <c r="C25" s="582"/>
      <c r="D25" s="582"/>
      <c r="E25" s="583"/>
      <c r="F25" s="582"/>
      <c r="G25" s="584"/>
      <c r="H25" s="576"/>
      <c r="I25" s="582"/>
      <c r="J25" s="582"/>
      <c r="K25" s="582"/>
      <c r="L25" s="577">
        <f t="shared" si="0"/>
        <v>0</v>
      </c>
      <c r="M25" s="576"/>
      <c r="N25" s="582"/>
      <c r="O25" s="582"/>
      <c r="P25" s="582"/>
      <c r="Q25" s="583"/>
      <c r="R25" s="583"/>
      <c r="S25" s="577">
        <f t="shared" si="1"/>
        <v>0</v>
      </c>
    </row>
    <row r="26" spans="1:19">
      <c r="A26" s="580" t="s">
        <v>483</v>
      </c>
      <c r="B26" s="581"/>
      <c r="C26" s="582"/>
      <c r="D26" s="582"/>
      <c r="E26" s="583"/>
      <c r="F26" s="582"/>
      <c r="G26" s="584"/>
      <c r="H26" s="576"/>
      <c r="I26" s="582"/>
      <c r="J26" s="582"/>
      <c r="K26" s="582"/>
      <c r="L26" s="577">
        <f t="shared" si="0"/>
        <v>0</v>
      </c>
      <c r="M26" s="576"/>
      <c r="N26" s="582"/>
      <c r="O26" s="582"/>
      <c r="P26" s="582"/>
      <c r="Q26" s="583"/>
      <c r="R26" s="583"/>
      <c r="S26" s="577">
        <f t="shared" si="1"/>
        <v>0</v>
      </c>
    </row>
    <row r="27" spans="1:19">
      <c r="A27" s="585" t="s">
        <v>482</v>
      </c>
      <c r="B27" s="581"/>
      <c r="C27" s="582"/>
      <c r="D27" s="582"/>
      <c r="E27" s="583"/>
      <c r="F27" s="582"/>
      <c r="G27" s="584"/>
      <c r="H27" s="576"/>
      <c r="I27" s="582"/>
      <c r="J27" s="582"/>
      <c r="K27" s="582"/>
      <c r="L27" s="577">
        <f t="shared" si="0"/>
        <v>0</v>
      </c>
      <c r="M27" s="576"/>
      <c r="N27" s="582"/>
      <c r="O27" s="582"/>
      <c r="P27" s="582"/>
      <c r="Q27" s="583"/>
      <c r="R27" s="583"/>
      <c r="S27" s="577">
        <f t="shared" si="1"/>
        <v>0</v>
      </c>
    </row>
    <row r="28" spans="1:19">
      <c r="A28" s="580" t="s">
        <v>484</v>
      </c>
      <c r="B28" s="581"/>
      <c r="C28" s="582"/>
      <c r="D28" s="582"/>
      <c r="E28" s="583"/>
      <c r="F28" s="582"/>
      <c r="G28" s="584"/>
      <c r="H28" s="576"/>
      <c r="I28" s="582"/>
      <c r="J28" s="582"/>
      <c r="K28" s="582"/>
      <c r="L28" s="577">
        <f t="shared" si="0"/>
        <v>0</v>
      </c>
      <c r="M28" s="576"/>
      <c r="N28" s="582"/>
      <c r="O28" s="582"/>
      <c r="P28" s="582"/>
      <c r="Q28" s="583"/>
      <c r="R28" s="583"/>
      <c r="S28" s="577">
        <f t="shared" si="1"/>
        <v>0</v>
      </c>
    </row>
    <row r="29" spans="1:19">
      <c r="A29" s="585" t="s">
        <v>482</v>
      </c>
      <c r="B29" s="581"/>
      <c r="C29" s="582"/>
      <c r="D29" s="582"/>
      <c r="E29" s="583"/>
      <c r="F29" s="582"/>
      <c r="G29" s="584"/>
      <c r="H29" s="576"/>
      <c r="I29" s="582"/>
      <c r="J29" s="582"/>
      <c r="K29" s="582"/>
      <c r="L29" s="577">
        <f t="shared" si="0"/>
        <v>0</v>
      </c>
      <c r="M29" s="576"/>
      <c r="N29" s="582"/>
      <c r="O29" s="582"/>
      <c r="P29" s="582"/>
      <c r="Q29" s="583"/>
      <c r="R29" s="583"/>
      <c r="S29" s="577">
        <f t="shared" si="1"/>
        <v>0</v>
      </c>
    </row>
    <row r="30" spans="1:19">
      <c r="A30" s="580" t="s">
        <v>485</v>
      </c>
      <c r="B30" s="581"/>
      <c r="C30" s="582"/>
      <c r="D30" s="582"/>
      <c r="E30" s="583"/>
      <c r="F30" s="582"/>
      <c r="G30" s="584"/>
      <c r="H30" s="576"/>
      <c r="I30" s="582"/>
      <c r="J30" s="582"/>
      <c r="K30" s="582"/>
      <c r="L30" s="577">
        <f t="shared" si="0"/>
        <v>0</v>
      </c>
      <c r="M30" s="576"/>
      <c r="N30" s="582"/>
      <c r="O30" s="582"/>
      <c r="P30" s="582"/>
      <c r="Q30" s="583"/>
      <c r="R30" s="583"/>
      <c r="S30" s="577">
        <f t="shared" si="1"/>
        <v>0</v>
      </c>
    </row>
    <row r="31" spans="1:19">
      <c r="A31" s="585" t="s">
        <v>482</v>
      </c>
      <c r="B31" s="581"/>
      <c r="C31" s="582"/>
      <c r="D31" s="582"/>
      <c r="E31" s="583"/>
      <c r="F31" s="582"/>
      <c r="G31" s="584"/>
      <c r="H31" s="576"/>
      <c r="I31" s="582"/>
      <c r="J31" s="582"/>
      <c r="K31" s="582"/>
      <c r="L31" s="577">
        <f t="shared" si="0"/>
        <v>0</v>
      </c>
      <c r="M31" s="576"/>
      <c r="N31" s="582"/>
      <c r="O31" s="582"/>
      <c r="P31" s="582"/>
      <c r="Q31" s="583"/>
      <c r="R31" s="583"/>
      <c r="S31" s="577">
        <f t="shared" si="1"/>
        <v>0</v>
      </c>
    </row>
    <row r="32" spans="1:19">
      <c r="A32" s="580" t="s">
        <v>486</v>
      </c>
      <c r="B32" s="581"/>
      <c r="C32" s="582"/>
      <c r="D32" s="582"/>
      <c r="E32" s="583"/>
      <c r="F32" s="582"/>
      <c r="G32" s="584"/>
      <c r="H32" s="576">
        <v>5000</v>
      </c>
      <c r="I32" s="582"/>
      <c r="J32" s="582">
        <v>3000</v>
      </c>
      <c r="K32" s="582"/>
      <c r="L32" s="577">
        <f t="shared" si="0"/>
        <v>8000</v>
      </c>
      <c r="M32" s="576"/>
      <c r="N32" s="582"/>
      <c r="O32" s="582">
        <v>3000</v>
      </c>
      <c r="P32" s="582"/>
      <c r="Q32" s="583"/>
      <c r="R32" s="583">
        <v>5000</v>
      </c>
      <c r="S32" s="577">
        <f t="shared" si="1"/>
        <v>8000</v>
      </c>
    </row>
    <row r="33" spans="1:19" ht="15.75" thickBot="1">
      <c r="A33" s="586" t="s">
        <v>487</v>
      </c>
      <c r="B33" s="587"/>
      <c r="C33" s="588"/>
      <c r="D33" s="588"/>
      <c r="E33" s="589"/>
      <c r="F33" s="588"/>
      <c r="G33" s="590"/>
      <c r="H33" s="587"/>
      <c r="I33" s="588"/>
      <c r="J33" s="588"/>
      <c r="K33" s="588"/>
      <c r="L33" s="591">
        <f t="shared" si="0"/>
        <v>0</v>
      </c>
      <c r="M33" s="592"/>
      <c r="N33" s="588"/>
      <c r="O33" s="588"/>
      <c r="P33" s="588"/>
      <c r="Q33" s="589"/>
      <c r="R33" s="589"/>
      <c r="S33" s="591">
        <f t="shared" si="1"/>
        <v>0</v>
      </c>
    </row>
    <row r="34" spans="1:19">
      <c r="A34" s="593" t="s">
        <v>307</v>
      </c>
      <c r="B34" s="594">
        <f>SUM(B20,B24,B26,B28,B30,B32,B22)</f>
        <v>0</v>
      </c>
      <c r="C34" s="595">
        <f t="shared" ref="C34:R34" si="2">SUM(C20,C24,C26,C28,C30,C32,C22)</f>
        <v>0</v>
      </c>
      <c r="D34" s="595">
        <f t="shared" si="2"/>
        <v>0</v>
      </c>
      <c r="E34" s="595">
        <f t="shared" si="2"/>
        <v>0</v>
      </c>
      <c r="F34" s="595">
        <f t="shared" si="2"/>
        <v>0</v>
      </c>
      <c r="G34" s="596">
        <f t="shared" si="2"/>
        <v>0</v>
      </c>
      <c r="H34" s="594">
        <f t="shared" si="2"/>
        <v>5000</v>
      </c>
      <c r="I34" s="595">
        <f t="shared" si="2"/>
        <v>0</v>
      </c>
      <c r="J34" s="595">
        <f t="shared" si="2"/>
        <v>3000</v>
      </c>
      <c r="K34" s="595">
        <f t="shared" si="2"/>
        <v>0</v>
      </c>
      <c r="L34" s="597">
        <f t="shared" si="0"/>
        <v>8000</v>
      </c>
      <c r="M34" s="594">
        <f t="shared" si="2"/>
        <v>0</v>
      </c>
      <c r="N34" s="595">
        <f t="shared" si="2"/>
        <v>0</v>
      </c>
      <c r="O34" s="595">
        <f t="shared" si="2"/>
        <v>3000</v>
      </c>
      <c r="P34" s="595">
        <f t="shared" si="2"/>
        <v>0</v>
      </c>
      <c r="Q34" s="595">
        <f t="shared" si="2"/>
        <v>0</v>
      </c>
      <c r="R34" s="595">
        <f t="shared" si="2"/>
        <v>5000</v>
      </c>
      <c r="S34" s="597">
        <f t="shared" si="1"/>
        <v>8000</v>
      </c>
    </row>
    <row r="35" spans="1:19" ht="15.75" thickBot="1">
      <c r="A35" s="598" t="s">
        <v>488</v>
      </c>
      <c r="B35" s="599">
        <f>SUM(B21,B25,B27,B29,B31,B23)</f>
        <v>0</v>
      </c>
      <c r="C35" s="600">
        <f t="shared" ref="C35:R35" si="3">SUM(C21,C25,C27,C29,C31,C23)</f>
        <v>0</v>
      </c>
      <c r="D35" s="600">
        <f t="shared" si="3"/>
        <v>0</v>
      </c>
      <c r="E35" s="600">
        <f t="shared" si="3"/>
        <v>0</v>
      </c>
      <c r="F35" s="600">
        <f t="shared" si="3"/>
        <v>0</v>
      </c>
      <c r="G35" s="601">
        <f t="shared" si="3"/>
        <v>0</v>
      </c>
      <c r="H35" s="599">
        <f t="shared" si="3"/>
        <v>0</v>
      </c>
      <c r="I35" s="600">
        <f t="shared" si="3"/>
        <v>0</v>
      </c>
      <c r="J35" s="600">
        <f t="shared" si="3"/>
        <v>0</v>
      </c>
      <c r="K35" s="600">
        <f t="shared" si="3"/>
        <v>0</v>
      </c>
      <c r="L35" s="602">
        <f t="shared" si="0"/>
        <v>0</v>
      </c>
      <c r="M35" s="599">
        <f t="shared" si="3"/>
        <v>0</v>
      </c>
      <c r="N35" s="600">
        <f t="shared" si="3"/>
        <v>0</v>
      </c>
      <c r="O35" s="600">
        <f t="shared" si="3"/>
        <v>0</v>
      </c>
      <c r="P35" s="600">
        <f t="shared" si="3"/>
        <v>0</v>
      </c>
      <c r="Q35" s="600">
        <f t="shared" si="3"/>
        <v>0</v>
      </c>
      <c r="R35" s="600">
        <f t="shared" si="3"/>
        <v>0</v>
      </c>
      <c r="S35" s="602">
        <f t="shared" si="1"/>
        <v>0</v>
      </c>
    </row>
    <row r="36" spans="1:19">
      <c r="A36" s="603" t="s">
        <v>489</v>
      </c>
      <c r="B36" s="604">
        <f>SUM(B20,B24,B26,B22)</f>
        <v>0</v>
      </c>
      <c r="C36" s="605">
        <f t="shared" ref="C36:R37" si="4">SUM(C20,C24,C26,C22)</f>
        <v>0</v>
      </c>
      <c r="D36" s="605">
        <f t="shared" si="4"/>
        <v>0</v>
      </c>
      <c r="E36" s="605">
        <f t="shared" si="4"/>
        <v>0</v>
      </c>
      <c r="F36" s="605">
        <f t="shared" si="4"/>
        <v>0</v>
      </c>
      <c r="G36" s="606">
        <f t="shared" si="4"/>
        <v>0</v>
      </c>
      <c r="H36" s="604">
        <f t="shared" si="4"/>
        <v>0</v>
      </c>
      <c r="I36" s="605">
        <f t="shared" si="4"/>
        <v>0</v>
      </c>
      <c r="J36" s="605">
        <f t="shared" si="4"/>
        <v>0</v>
      </c>
      <c r="K36" s="605">
        <f t="shared" si="4"/>
        <v>0</v>
      </c>
      <c r="L36" s="607">
        <f t="shared" si="0"/>
        <v>0</v>
      </c>
      <c r="M36" s="604">
        <f t="shared" si="4"/>
        <v>0</v>
      </c>
      <c r="N36" s="605">
        <f t="shared" si="4"/>
        <v>0</v>
      </c>
      <c r="O36" s="605">
        <f t="shared" si="4"/>
        <v>0</v>
      </c>
      <c r="P36" s="605">
        <f t="shared" si="4"/>
        <v>0</v>
      </c>
      <c r="Q36" s="605">
        <f t="shared" si="4"/>
        <v>0</v>
      </c>
      <c r="R36" s="605">
        <f t="shared" si="4"/>
        <v>0</v>
      </c>
      <c r="S36" s="607">
        <f t="shared" si="1"/>
        <v>0</v>
      </c>
    </row>
    <row r="37" spans="1:19">
      <c r="A37" s="608" t="s">
        <v>482</v>
      </c>
      <c r="B37" s="609">
        <f>SUM(B21,B25,B27,B23)</f>
        <v>0</v>
      </c>
      <c r="C37" s="610">
        <f>SUM(C21,C25,C27,C23)</f>
        <v>0</v>
      </c>
      <c r="D37" s="610">
        <f t="shared" si="4"/>
        <v>0</v>
      </c>
      <c r="E37" s="610">
        <f t="shared" si="4"/>
        <v>0</v>
      </c>
      <c r="F37" s="610">
        <f t="shared" si="4"/>
        <v>0</v>
      </c>
      <c r="G37" s="611">
        <f t="shared" si="4"/>
        <v>0</v>
      </c>
      <c r="H37" s="609">
        <f t="shared" si="4"/>
        <v>0</v>
      </c>
      <c r="I37" s="610">
        <f t="shared" si="4"/>
        <v>0</v>
      </c>
      <c r="J37" s="610">
        <f t="shared" si="4"/>
        <v>0</v>
      </c>
      <c r="K37" s="610">
        <f t="shared" si="4"/>
        <v>0</v>
      </c>
      <c r="L37" s="577">
        <f t="shared" si="0"/>
        <v>0</v>
      </c>
      <c r="M37" s="609">
        <f t="shared" si="4"/>
        <v>0</v>
      </c>
      <c r="N37" s="610">
        <f t="shared" si="4"/>
        <v>0</v>
      </c>
      <c r="O37" s="610">
        <f t="shared" si="4"/>
        <v>0</v>
      </c>
      <c r="P37" s="610">
        <f t="shared" si="4"/>
        <v>0</v>
      </c>
      <c r="Q37" s="610">
        <f t="shared" si="4"/>
        <v>0</v>
      </c>
      <c r="R37" s="610">
        <f t="shared" si="4"/>
        <v>0</v>
      </c>
      <c r="S37" s="577">
        <f t="shared" si="1"/>
        <v>0</v>
      </c>
    </row>
    <row r="38" spans="1:19">
      <c r="A38" s="612" t="s">
        <v>490</v>
      </c>
      <c r="B38" s="609">
        <f>SUM(B26,B28,B30)</f>
        <v>0</v>
      </c>
      <c r="C38" s="610">
        <f t="shared" ref="C38:R39" si="5">SUM(C26,C28,C30)</f>
        <v>0</v>
      </c>
      <c r="D38" s="610">
        <f t="shared" si="5"/>
        <v>0</v>
      </c>
      <c r="E38" s="610">
        <f t="shared" si="5"/>
        <v>0</v>
      </c>
      <c r="F38" s="610">
        <f t="shared" si="5"/>
        <v>0</v>
      </c>
      <c r="G38" s="611">
        <f t="shared" si="5"/>
        <v>0</v>
      </c>
      <c r="H38" s="609">
        <f t="shared" si="5"/>
        <v>0</v>
      </c>
      <c r="I38" s="610">
        <f t="shared" si="5"/>
        <v>0</v>
      </c>
      <c r="J38" s="610">
        <f t="shared" si="5"/>
        <v>0</v>
      </c>
      <c r="K38" s="610">
        <f t="shared" si="5"/>
        <v>0</v>
      </c>
      <c r="L38" s="577">
        <f t="shared" si="0"/>
        <v>0</v>
      </c>
      <c r="M38" s="609">
        <f t="shared" si="5"/>
        <v>0</v>
      </c>
      <c r="N38" s="610">
        <f t="shared" si="5"/>
        <v>0</v>
      </c>
      <c r="O38" s="610">
        <f t="shared" si="5"/>
        <v>0</v>
      </c>
      <c r="P38" s="610">
        <f t="shared" si="5"/>
        <v>0</v>
      </c>
      <c r="Q38" s="610">
        <f t="shared" si="5"/>
        <v>0</v>
      </c>
      <c r="R38" s="610">
        <f t="shared" si="5"/>
        <v>0</v>
      </c>
      <c r="S38" s="577">
        <f t="shared" si="1"/>
        <v>0</v>
      </c>
    </row>
    <row r="39" spans="1:19" ht="15.75" thickBot="1">
      <c r="A39" s="613" t="s">
        <v>482</v>
      </c>
      <c r="B39" s="614">
        <f>SUM(B27,B29,B31)</f>
        <v>0</v>
      </c>
      <c r="C39" s="615">
        <f t="shared" si="5"/>
        <v>0</v>
      </c>
      <c r="D39" s="615">
        <f t="shared" si="5"/>
        <v>0</v>
      </c>
      <c r="E39" s="615">
        <f t="shared" si="5"/>
        <v>0</v>
      </c>
      <c r="F39" s="615">
        <f t="shared" si="5"/>
        <v>0</v>
      </c>
      <c r="G39" s="616">
        <f t="shared" si="5"/>
        <v>0</v>
      </c>
      <c r="H39" s="614">
        <f t="shared" si="5"/>
        <v>0</v>
      </c>
      <c r="I39" s="615">
        <f t="shared" si="5"/>
        <v>0</v>
      </c>
      <c r="J39" s="615">
        <f t="shared" si="5"/>
        <v>0</v>
      </c>
      <c r="K39" s="615">
        <f t="shared" si="5"/>
        <v>0</v>
      </c>
      <c r="L39" s="602">
        <f t="shared" si="0"/>
        <v>0</v>
      </c>
      <c r="M39" s="614">
        <f t="shared" si="5"/>
        <v>0</v>
      </c>
      <c r="N39" s="615">
        <f t="shared" si="5"/>
        <v>0</v>
      </c>
      <c r="O39" s="615">
        <f t="shared" si="5"/>
        <v>0</v>
      </c>
      <c r="P39" s="615">
        <f t="shared" si="5"/>
        <v>0</v>
      </c>
      <c r="Q39" s="615">
        <f t="shared" si="5"/>
        <v>0</v>
      </c>
      <c r="R39" s="615">
        <f t="shared" si="5"/>
        <v>0</v>
      </c>
      <c r="S39" s="602">
        <f t="shared" si="1"/>
        <v>0</v>
      </c>
    </row>
    <row r="41" spans="1:19">
      <c r="A41" s="404" t="s">
        <v>491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</row>
    <row r="42" spans="1:19">
      <c r="A42" s="407" t="s">
        <v>502</v>
      </c>
      <c r="B42" s="407"/>
      <c r="C42" s="407"/>
      <c r="D42" s="404"/>
      <c r="E42" s="514"/>
      <c r="F42" s="514"/>
      <c r="G42" s="514"/>
      <c r="H42" s="514"/>
      <c r="I42" s="514"/>
      <c r="J42" s="407"/>
      <c r="K42" s="828" t="s">
        <v>219</v>
      </c>
      <c r="L42" s="828"/>
      <c r="M42" s="828"/>
      <c r="N42" s="828"/>
      <c r="O42" s="828"/>
      <c r="P42" s="828"/>
      <c r="Q42" s="404"/>
      <c r="R42" s="404"/>
      <c r="S42" s="404"/>
    </row>
    <row r="43" spans="1:19">
      <c r="A43" s="801"/>
      <c r="B43" s="801"/>
      <c r="C43" s="409"/>
      <c r="D43" s="404"/>
      <c r="E43" s="404"/>
      <c r="F43" s="827" t="s">
        <v>221</v>
      </c>
      <c r="G43" s="827"/>
      <c r="H43" s="827"/>
      <c r="I43" s="404"/>
      <c r="J43" s="404"/>
      <c r="K43" s="404"/>
      <c r="L43" s="404"/>
      <c r="M43" s="409" t="s">
        <v>222</v>
      </c>
      <c r="N43" s="409"/>
      <c r="O43" s="409"/>
      <c r="P43" s="404"/>
      <c r="Q43" s="404"/>
      <c r="R43" s="404"/>
      <c r="S43" s="404"/>
    </row>
    <row r="44" spans="1:19" ht="21.75" customHeight="1">
      <c r="A44" s="860" t="s">
        <v>492</v>
      </c>
      <c r="B44" s="860"/>
      <c r="C44" s="407"/>
      <c r="D44" s="404"/>
      <c r="E44" s="514"/>
      <c r="F44" s="514"/>
      <c r="G44" s="514"/>
      <c r="H44" s="514"/>
      <c r="I44" s="514"/>
      <c r="J44" s="407"/>
      <c r="K44" s="828" t="s">
        <v>408</v>
      </c>
      <c r="L44" s="828"/>
      <c r="M44" s="828"/>
      <c r="N44" s="828"/>
      <c r="O44" s="828"/>
      <c r="P44" s="828"/>
      <c r="Q44" s="404"/>
      <c r="R44" s="404"/>
      <c r="S44" s="404"/>
    </row>
    <row r="45" spans="1:19">
      <c r="A45" s="801"/>
      <c r="B45" s="801"/>
      <c r="C45" s="409"/>
      <c r="D45" s="404"/>
      <c r="E45" s="404"/>
      <c r="F45" s="827" t="s">
        <v>221</v>
      </c>
      <c r="G45" s="827"/>
      <c r="H45" s="827"/>
      <c r="I45" s="404"/>
      <c r="J45" s="404"/>
      <c r="K45" s="404"/>
      <c r="L45" s="404"/>
      <c r="M45" s="409" t="s">
        <v>222</v>
      </c>
      <c r="N45" s="409"/>
      <c r="O45" s="409"/>
      <c r="P45" s="404"/>
      <c r="Q45" s="404"/>
      <c r="R45" s="404"/>
      <c r="S45" s="404"/>
    </row>
    <row r="46" spans="1:19">
      <c r="A46" s="404" t="s">
        <v>493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</row>
    <row r="49" spans="6:6">
      <c r="F49" s="405" t="s">
        <v>227</v>
      </c>
    </row>
  </sheetData>
  <mergeCells count="38">
    <mergeCell ref="K44:P44"/>
    <mergeCell ref="A45:B45"/>
    <mergeCell ref="F45:H45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A44:B44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" right="0.7" top="0.75" bottom="0.75" header="0.3" footer="0.3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opLeftCell="A7" workbookViewId="0">
      <selection activeCell="A8" sqref="A8:C8"/>
    </sheetView>
  </sheetViews>
  <sheetFormatPr defaultRowHeight="25.5" customHeight="1"/>
  <cols>
    <col min="1" max="1" width="7.7109375" style="403" customWidth="1"/>
    <col min="2" max="2" width="55.85546875" style="403" customWidth="1"/>
    <col min="3" max="3" width="19.5703125" style="403" customWidth="1"/>
    <col min="4" max="16384" width="9.140625" style="403"/>
  </cols>
  <sheetData>
    <row r="2" spans="1:3" ht="25.5" customHeight="1">
      <c r="A2" s="861" t="s">
        <v>443</v>
      </c>
      <c r="B2" s="861"/>
      <c r="C2" s="861"/>
    </row>
    <row r="3" spans="1:3" ht="25.5" customHeight="1">
      <c r="B3" s="862" t="s">
        <v>243</v>
      </c>
      <c r="C3" s="862"/>
    </row>
    <row r="5" spans="1:3" ht="25.5" customHeight="1">
      <c r="A5" s="21" t="s">
        <v>503</v>
      </c>
      <c r="B5" s="21"/>
      <c r="C5" s="21"/>
    </row>
    <row r="7" spans="1:3" ht="25.5" customHeight="1">
      <c r="B7" s="863">
        <v>44841</v>
      </c>
      <c r="C7" s="741"/>
    </row>
    <row r="8" spans="1:3" ht="25.5" customHeight="1">
      <c r="A8" s="727" t="s">
        <v>280</v>
      </c>
      <c r="B8" s="727"/>
      <c r="C8" s="727"/>
    </row>
    <row r="9" spans="1:3" ht="25.5" customHeight="1">
      <c r="A9" s="402"/>
      <c r="B9" s="402"/>
      <c r="C9" s="402"/>
    </row>
    <row r="11" spans="1:3" ht="25.5" customHeight="1">
      <c r="A11" s="617" t="s">
        <v>323</v>
      </c>
      <c r="B11" s="617" t="s">
        <v>504</v>
      </c>
      <c r="C11" s="617" t="s">
        <v>505</v>
      </c>
    </row>
    <row r="12" spans="1:3" ht="25.5" customHeight="1">
      <c r="A12" s="618"/>
      <c r="B12" s="39"/>
      <c r="C12" s="619"/>
    </row>
    <row r="13" spans="1:3" ht="25.5" customHeight="1">
      <c r="A13" s="618">
        <v>2</v>
      </c>
      <c r="B13" s="39" t="s">
        <v>506</v>
      </c>
      <c r="C13" s="619">
        <v>0.5</v>
      </c>
    </row>
    <row r="14" spans="1:3" ht="25.5" customHeight="1">
      <c r="A14" s="618">
        <v>3</v>
      </c>
      <c r="B14" s="39" t="s">
        <v>507</v>
      </c>
      <c r="C14" s="619">
        <v>0.5</v>
      </c>
    </row>
    <row r="15" spans="1:3" ht="25.5" customHeight="1">
      <c r="A15" s="618"/>
      <c r="B15" s="620"/>
      <c r="C15" s="619"/>
    </row>
    <row r="16" spans="1:3" ht="25.5" customHeight="1">
      <c r="A16" s="864" t="s">
        <v>508</v>
      </c>
      <c r="B16" s="864"/>
      <c r="C16" s="621">
        <f>SUM(C12:C15)</f>
        <v>1</v>
      </c>
    </row>
    <row r="17" spans="1:3" ht="25.5" customHeight="1">
      <c r="A17" s="622"/>
      <c r="B17" s="622"/>
      <c r="C17" s="622"/>
    </row>
    <row r="19" spans="1:3" ht="25.5" customHeight="1">
      <c r="A19" s="722" t="s">
        <v>418</v>
      </c>
      <c r="B19" s="722"/>
      <c r="C19" s="623" t="s">
        <v>219</v>
      </c>
    </row>
    <row r="20" spans="1:3" ht="25.5" customHeight="1">
      <c r="B20" s="402" t="s">
        <v>221</v>
      </c>
      <c r="C20" s="402" t="s">
        <v>509</v>
      </c>
    </row>
    <row r="22" spans="1:3" ht="25.5" customHeight="1">
      <c r="A22" s="722" t="s">
        <v>492</v>
      </c>
      <c r="B22" s="722"/>
      <c r="C22" s="623" t="s">
        <v>408</v>
      </c>
    </row>
    <row r="23" spans="1:3" ht="25.5" customHeight="1">
      <c r="B23" s="402" t="s">
        <v>221</v>
      </c>
      <c r="C23" s="402" t="s">
        <v>509</v>
      </c>
    </row>
    <row r="25" spans="1:3" ht="25.5" customHeight="1">
      <c r="A25" s="403" t="s">
        <v>493</v>
      </c>
      <c r="C25" s="11" t="s">
        <v>510</v>
      </c>
    </row>
  </sheetData>
  <mergeCells count="7">
    <mergeCell ref="A22:B22"/>
    <mergeCell ref="A2:C2"/>
    <mergeCell ref="B3:C3"/>
    <mergeCell ref="B7:C7"/>
    <mergeCell ref="A8:C8"/>
    <mergeCell ref="A16:B16"/>
    <mergeCell ref="A19:B1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5"/>
  <sheetViews>
    <sheetView tabSelected="1" workbookViewId="0">
      <selection activeCell="B34" sqref="B34"/>
    </sheetView>
  </sheetViews>
  <sheetFormatPr defaultRowHeight="13.5" customHeight="1"/>
  <cols>
    <col min="1" max="1" width="7.7109375" style="403" customWidth="1"/>
    <col min="2" max="2" width="55.85546875" style="403" customWidth="1"/>
    <col min="3" max="3" width="19.5703125" style="403" customWidth="1"/>
    <col min="4" max="16384" width="9.140625" style="403"/>
  </cols>
  <sheetData>
    <row r="4" spans="1:3" ht="13.5" customHeight="1">
      <c r="A4" s="861" t="s">
        <v>495</v>
      </c>
      <c r="B4" s="861"/>
      <c r="C4" s="861"/>
    </row>
    <row r="5" spans="1:3" ht="13.5" customHeight="1">
      <c r="B5" s="862" t="s">
        <v>243</v>
      </c>
      <c r="C5" s="862"/>
    </row>
    <row r="7" spans="1:3" ht="13.5" customHeight="1">
      <c r="A7" s="21" t="s">
        <v>503</v>
      </c>
      <c r="B7" s="21"/>
      <c r="C7" s="21"/>
    </row>
    <row r="9" spans="1:3" ht="13.5" customHeight="1">
      <c r="B9" s="863">
        <v>44841</v>
      </c>
      <c r="C9" s="741"/>
    </row>
    <row r="10" spans="1:3" ht="13.5" customHeight="1">
      <c r="A10" s="727" t="s">
        <v>280</v>
      </c>
      <c r="B10" s="727"/>
      <c r="C10" s="727"/>
    </row>
    <row r="12" spans="1:3" ht="13.5" customHeight="1">
      <c r="A12" s="617" t="s">
        <v>323</v>
      </c>
      <c r="B12" s="617" t="s">
        <v>504</v>
      </c>
      <c r="C12" s="617" t="s">
        <v>505</v>
      </c>
    </row>
    <row r="13" spans="1:3" ht="13.5" customHeight="1">
      <c r="A13" s="618">
        <v>1</v>
      </c>
      <c r="B13" s="39" t="s">
        <v>511</v>
      </c>
      <c r="C13" s="624">
        <v>3</v>
      </c>
    </row>
    <row r="14" spans="1:3" ht="13.5" customHeight="1">
      <c r="A14" s="618"/>
      <c r="B14" s="39"/>
      <c r="C14" s="624"/>
    </row>
    <row r="15" spans="1:3" ht="13.5" customHeight="1">
      <c r="A15" s="864" t="s">
        <v>508</v>
      </c>
      <c r="B15" s="864"/>
      <c r="C15" s="621">
        <f>SUM(C13:C14)</f>
        <v>3</v>
      </c>
    </row>
    <row r="16" spans="1:3" ht="13.5" customHeight="1">
      <c r="A16" s="622"/>
      <c r="B16" s="622"/>
      <c r="C16" s="622"/>
    </row>
    <row r="17" spans="1:3" ht="13.5" customHeight="1">
      <c r="A17" s="622"/>
      <c r="B17" s="622"/>
      <c r="C17" s="622"/>
    </row>
    <row r="19" spans="1:3" ht="13.5" customHeight="1">
      <c r="A19" s="722" t="s">
        <v>418</v>
      </c>
      <c r="B19" s="722"/>
      <c r="C19" s="623" t="s">
        <v>219</v>
      </c>
    </row>
    <row r="20" spans="1:3" ht="13.5" customHeight="1">
      <c r="B20" s="402" t="s">
        <v>221</v>
      </c>
      <c r="C20" s="402" t="s">
        <v>509</v>
      </c>
    </row>
    <row r="22" spans="1:3" ht="13.5" customHeight="1">
      <c r="A22" s="722" t="s">
        <v>492</v>
      </c>
      <c r="B22" s="722"/>
      <c r="C22" s="623" t="s">
        <v>408</v>
      </c>
    </row>
    <row r="23" spans="1:3" ht="13.5" customHeight="1">
      <c r="B23" s="402" t="s">
        <v>221</v>
      </c>
      <c r="C23" s="402" t="s">
        <v>509</v>
      </c>
    </row>
    <row r="25" spans="1:3" ht="13.5" customHeight="1">
      <c r="A25" s="626" t="s">
        <v>493</v>
      </c>
      <c r="B25" s="626"/>
      <c r="C25" s="11" t="s">
        <v>510</v>
      </c>
    </row>
  </sheetData>
  <mergeCells count="7">
    <mergeCell ref="A22:B22"/>
    <mergeCell ref="A4:C4"/>
    <mergeCell ref="B5:C5"/>
    <mergeCell ref="B9:C9"/>
    <mergeCell ref="A10:C10"/>
    <mergeCell ref="A15:B15"/>
    <mergeCell ref="A19:B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49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52"/>
  </cols>
  <sheetData>
    <row r="1" spans="1:15">
      <c r="G1" s="96"/>
      <c r="H1" s="97"/>
      <c r="I1" s="98"/>
      <c r="J1" s="250" t="s">
        <v>0</v>
      </c>
      <c r="K1" s="250"/>
      <c r="L1" s="250"/>
      <c r="M1" s="100"/>
      <c r="N1" s="250"/>
      <c r="O1" s="250"/>
    </row>
    <row r="2" spans="1:15">
      <c r="H2" s="97"/>
      <c r="I2" s="101"/>
      <c r="J2" s="250" t="s">
        <v>1</v>
      </c>
      <c r="K2" s="250"/>
      <c r="L2" s="250"/>
      <c r="M2" s="100"/>
      <c r="N2" s="250"/>
      <c r="O2" s="250"/>
    </row>
    <row r="3" spans="1:15">
      <c r="H3" s="102"/>
      <c r="I3" s="97"/>
      <c r="J3" s="250" t="s">
        <v>2</v>
      </c>
      <c r="K3" s="250"/>
      <c r="L3" s="250"/>
      <c r="M3" s="100"/>
      <c r="N3" s="250"/>
      <c r="O3" s="250"/>
    </row>
    <row r="4" spans="1:15">
      <c r="G4" s="103" t="s">
        <v>3</v>
      </c>
      <c r="H4" s="97"/>
      <c r="I4" s="101"/>
      <c r="J4" s="250" t="s">
        <v>4</v>
      </c>
      <c r="K4" s="250"/>
      <c r="L4" s="250"/>
      <c r="M4" s="100"/>
      <c r="N4" s="250"/>
      <c r="O4" s="250"/>
    </row>
    <row r="5" spans="1:15">
      <c r="H5" s="97"/>
      <c r="I5" s="101"/>
      <c r="J5" s="250" t="s">
        <v>419</v>
      </c>
      <c r="K5" s="250"/>
      <c r="L5" s="250"/>
      <c r="M5" s="100"/>
      <c r="N5" s="250"/>
      <c r="O5" s="250"/>
    </row>
    <row r="6" spans="1:15" ht="6" customHeight="1">
      <c r="H6" s="97"/>
      <c r="I6" s="101"/>
      <c r="J6" s="250"/>
      <c r="K6" s="250"/>
      <c r="L6" s="250"/>
      <c r="M6" s="100"/>
      <c r="N6" s="250"/>
      <c r="O6" s="250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100"/>
    </row>
    <row r="12" spans="1:15" ht="15.75" customHeight="1">
      <c r="A12" s="108"/>
      <c r="B12" s="250"/>
      <c r="C12" s="250"/>
      <c r="D12" s="250"/>
      <c r="E12" s="250"/>
      <c r="F12" s="250"/>
      <c r="G12" s="632" t="s">
        <v>7</v>
      </c>
      <c r="H12" s="632"/>
      <c r="I12" s="632"/>
      <c r="J12" s="632"/>
      <c r="K12" s="632"/>
      <c r="L12" s="250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50"/>
      <c r="H20" s="250"/>
      <c r="I20" s="250"/>
      <c r="J20" s="250"/>
      <c r="K20" s="250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50"/>
      <c r="F25" s="247"/>
      <c r="I25" s="118"/>
      <c r="J25" s="118"/>
      <c r="K25" s="119" t="s">
        <v>14</v>
      </c>
      <c r="L25" s="116"/>
      <c r="M25" s="111"/>
    </row>
    <row r="26" spans="1:13">
      <c r="A26" s="638" t="s">
        <v>15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248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225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25</v>
      </c>
      <c r="L29" s="116" t="s">
        <v>26</v>
      </c>
      <c r="M29" s="111"/>
    </row>
    <row r="30" spans="1:13">
      <c r="A30" s="640" t="s">
        <v>226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701857</v>
      </c>
      <c r="J34" s="144">
        <f>SUM(J35+J46+J65+J86+J93+J113+J139+J158+J168)</f>
        <v>550000</v>
      </c>
      <c r="K34" s="145">
        <f>SUM(K35+K46+K65+K86+K93+K113+K139+K158+K168)</f>
        <v>449899.31000000006</v>
      </c>
      <c r="L34" s="144">
        <f>SUM(L35+L46+L65+L86+L93+L113+L139+L158+L168)</f>
        <v>449899.31000000006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545900</v>
      </c>
      <c r="J35" s="144">
        <f>SUM(J36+J42)</f>
        <v>445900</v>
      </c>
      <c r="K35" s="153">
        <f>SUM(K36+K42)</f>
        <v>360694.59</v>
      </c>
      <c r="L35" s="154">
        <f>SUM(L36+L42)</f>
        <v>360694.59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538100</v>
      </c>
      <c r="J36" s="144">
        <f>SUM(J37)</f>
        <v>439400</v>
      </c>
      <c r="K36" s="145">
        <f>SUM(K37)</f>
        <v>355435.56</v>
      </c>
      <c r="L36" s="144">
        <f>SUM(L37)</f>
        <v>355435.56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538100</v>
      </c>
      <c r="J37" s="144">
        <f t="shared" ref="J37:L38" si="0">SUM(J38)</f>
        <v>439400</v>
      </c>
      <c r="K37" s="144">
        <f t="shared" si="0"/>
        <v>355435.56</v>
      </c>
      <c r="L37" s="144">
        <f t="shared" si="0"/>
        <v>355435.56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538100</v>
      </c>
      <c r="J38" s="145">
        <f t="shared" si="0"/>
        <v>439400</v>
      </c>
      <c r="K38" s="145">
        <f t="shared" si="0"/>
        <v>355435.56</v>
      </c>
      <c r="L38" s="145">
        <f t="shared" si="0"/>
        <v>355435.56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538100</v>
      </c>
      <c r="J39" s="161">
        <v>439400</v>
      </c>
      <c r="K39" s="161">
        <v>355435.56</v>
      </c>
      <c r="L39" s="161">
        <v>355435.56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7800</v>
      </c>
      <c r="J42" s="144">
        <f t="shared" si="1"/>
        <v>6500</v>
      </c>
      <c r="K42" s="145">
        <f t="shared" si="1"/>
        <v>5259.03</v>
      </c>
      <c r="L42" s="144">
        <f t="shared" si="1"/>
        <v>5259.03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7800</v>
      </c>
      <c r="J43" s="144">
        <f t="shared" si="1"/>
        <v>6500</v>
      </c>
      <c r="K43" s="144">
        <f t="shared" si="1"/>
        <v>5259.03</v>
      </c>
      <c r="L43" s="144">
        <f t="shared" si="1"/>
        <v>5259.03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7800</v>
      </c>
      <c r="J44" s="144">
        <f t="shared" si="1"/>
        <v>6500</v>
      </c>
      <c r="K44" s="144">
        <f t="shared" si="1"/>
        <v>5259.03</v>
      </c>
      <c r="L44" s="144">
        <f t="shared" si="1"/>
        <v>5259.03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7800</v>
      </c>
      <c r="J45" s="161">
        <v>6500</v>
      </c>
      <c r="K45" s="161">
        <v>5259.03</v>
      </c>
      <c r="L45" s="161">
        <v>5259.03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114000</v>
      </c>
      <c r="J46" s="166">
        <f t="shared" si="2"/>
        <v>78300</v>
      </c>
      <c r="K46" s="165">
        <f t="shared" si="2"/>
        <v>64340.510000000009</v>
      </c>
      <c r="L46" s="165">
        <f t="shared" si="2"/>
        <v>64340.510000000009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114000</v>
      </c>
      <c r="J47" s="145">
        <f t="shared" si="2"/>
        <v>78300</v>
      </c>
      <c r="K47" s="144">
        <f t="shared" si="2"/>
        <v>64340.510000000009</v>
      </c>
      <c r="L47" s="145">
        <f t="shared" si="2"/>
        <v>64340.510000000009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114000</v>
      </c>
      <c r="J48" s="145">
        <f t="shared" si="2"/>
        <v>78300</v>
      </c>
      <c r="K48" s="154">
        <f t="shared" si="2"/>
        <v>64340.510000000009</v>
      </c>
      <c r="L48" s="154">
        <f t="shared" si="2"/>
        <v>64340.510000000009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114000</v>
      </c>
      <c r="J49" s="172">
        <f>SUM(J50:J64)</f>
        <v>78300</v>
      </c>
      <c r="K49" s="173">
        <f>SUM(K50:K64)</f>
        <v>64340.510000000009</v>
      </c>
      <c r="L49" s="173">
        <f>SUM(L50:L64)</f>
        <v>64340.510000000009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1300</v>
      </c>
      <c r="J51" s="161">
        <v>900</v>
      </c>
      <c r="K51" s="161">
        <v>249</v>
      </c>
      <c r="L51" s="161">
        <v>249</v>
      </c>
    </row>
    <row r="52" spans="1:12" ht="25.5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2100</v>
      </c>
      <c r="J52" s="161">
        <v>1400</v>
      </c>
      <c r="K52" s="161">
        <v>1400</v>
      </c>
      <c r="L52" s="161">
        <v>1400</v>
      </c>
    </row>
    <row r="53" spans="1:12" ht="25.5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14800</v>
      </c>
      <c r="J53" s="161">
        <v>5800</v>
      </c>
      <c r="K53" s="161">
        <v>4503.8999999999996</v>
      </c>
      <c r="L53" s="161">
        <v>4503.8999999999996</v>
      </c>
    </row>
    <row r="54" spans="1:12" ht="25.5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1000</v>
      </c>
      <c r="J54" s="161">
        <v>800</v>
      </c>
      <c r="K54" s="161">
        <v>619.5</v>
      </c>
      <c r="L54" s="161">
        <v>619.5</v>
      </c>
    </row>
    <row r="55" spans="1:12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500</v>
      </c>
      <c r="J55" s="161">
        <v>400</v>
      </c>
      <c r="K55" s="161">
        <v>326.85000000000002</v>
      </c>
      <c r="L55" s="161">
        <v>326.85000000000002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2700</v>
      </c>
      <c r="J58" s="161">
        <v>2700</v>
      </c>
      <c r="K58" s="161">
        <v>1790.02</v>
      </c>
      <c r="L58" s="161">
        <v>1790.02</v>
      </c>
    </row>
    <row r="59" spans="1:12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1800</v>
      </c>
      <c r="J59" s="161">
        <v>1800</v>
      </c>
      <c r="K59" s="161">
        <v>1625</v>
      </c>
      <c r="L59" s="161">
        <v>1625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72300</v>
      </c>
      <c r="J61" s="161">
        <v>50800</v>
      </c>
      <c r="K61" s="161">
        <v>45178.83</v>
      </c>
      <c r="L61" s="161">
        <v>45178.83</v>
      </c>
    </row>
    <row r="62" spans="1:12" ht="25.5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3800</v>
      </c>
      <c r="J62" s="161">
        <v>3000</v>
      </c>
      <c r="K62" s="161">
        <v>2449.14</v>
      </c>
      <c r="L62" s="161">
        <v>2449.14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13700</v>
      </c>
      <c r="J64" s="161">
        <v>10700</v>
      </c>
      <c r="K64" s="161">
        <v>6198.27</v>
      </c>
      <c r="L64" s="161">
        <v>6198.27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41957</v>
      </c>
      <c r="J139" s="185">
        <f>SUM(J140+J145+J153)</f>
        <v>25800</v>
      </c>
      <c r="K139" s="145">
        <f>SUM(K140+K145+K153)</f>
        <v>24864.21</v>
      </c>
      <c r="L139" s="144">
        <f>SUM(L140+L145+L153)</f>
        <v>24864.21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41957</v>
      </c>
      <c r="J153" s="185">
        <f t="shared" si="15"/>
        <v>25800</v>
      </c>
      <c r="K153" s="145">
        <f t="shared" si="15"/>
        <v>24864.21</v>
      </c>
      <c r="L153" s="144">
        <f t="shared" si="15"/>
        <v>24864.21</v>
      </c>
    </row>
    <row r="154" spans="1:12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41957</v>
      </c>
      <c r="J154" s="200">
        <f t="shared" si="15"/>
        <v>25800</v>
      </c>
      <c r="K154" s="173">
        <f t="shared" si="15"/>
        <v>24864.21</v>
      </c>
      <c r="L154" s="172">
        <f t="shared" si="15"/>
        <v>24864.21</v>
      </c>
    </row>
    <row r="155" spans="1:12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41957</v>
      </c>
      <c r="J155" s="185">
        <f>SUM(J156:J157)</f>
        <v>25800</v>
      </c>
      <c r="K155" s="145">
        <f>SUM(K156:K157)</f>
        <v>24864.21</v>
      </c>
      <c r="L155" s="144">
        <f>SUM(L156:L157)</f>
        <v>24864.21</v>
      </c>
    </row>
    <row r="156" spans="1:12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41957</v>
      </c>
      <c r="J156" s="204">
        <v>25800</v>
      </c>
      <c r="K156" s="204">
        <v>24864.21</v>
      </c>
      <c r="L156" s="204">
        <v>24864.21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701857</v>
      </c>
      <c r="J368" s="196">
        <f>SUM(J34+J184)</f>
        <v>550000</v>
      </c>
      <c r="K368" s="196">
        <f>SUM(K34+K184)</f>
        <v>449899.31000000006</v>
      </c>
      <c r="L368" s="196">
        <f>SUM(L34+L184)</f>
        <v>449899.31000000006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51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46" t="s">
        <v>221</v>
      </c>
      <c r="K371" s="654" t="s">
        <v>222</v>
      </c>
      <c r="L371" s="654"/>
    </row>
    <row r="372" spans="1:12" ht="15.75" customHeight="1">
      <c r="I372" s="237"/>
      <c r="K372" s="237"/>
      <c r="L372" s="237"/>
    </row>
    <row r="373" spans="1:12" ht="24.7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49"/>
      <c r="I374" s="238" t="s">
        <v>221</v>
      </c>
      <c r="K374" s="654" t="s">
        <v>222</v>
      </c>
      <c r="L374" s="654"/>
    </row>
  </sheetData>
  <mergeCells count="31"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9055118110236227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workbookViewId="0">
      <selection activeCell="G23" sqref="G23"/>
    </sheetView>
  </sheetViews>
  <sheetFormatPr defaultRowHeight="15"/>
  <cols>
    <col min="1" max="4" width="2" style="94" customWidth="1"/>
    <col min="5" max="5" width="2.140625" style="94" customWidth="1"/>
    <col min="6" max="6" width="3" style="255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59"/>
  </cols>
  <sheetData>
    <row r="1" spans="1:15">
      <c r="G1" s="96"/>
      <c r="H1" s="97"/>
      <c r="I1" s="98"/>
      <c r="J1" s="256" t="s">
        <v>0</v>
      </c>
      <c r="K1" s="256"/>
      <c r="L1" s="256"/>
      <c r="M1" s="100"/>
      <c r="N1" s="256"/>
      <c r="O1" s="256"/>
    </row>
    <row r="2" spans="1:15">
      <c r="H2" s="97"/>
      <c r="I2" s="101"/>
      <c r="J2" s="256" t="s">
        <v>1</v>
      </c>
      <c r="K2" s="256"/>
      <c r="L2" s="256"/>
      <c r="M2" s="100"/>
      <c r="N2" s="256"/>
      <c r="O2" s="256"/>
    </row>
    <row r="3" spans="1:15">
      <c r="H3" s="102"/>
      <c r="I3" s="97"/>
      <c r="J3" s="256" t="s">
        <v>2</v>
      </c>
      <c r="K3" s="256"/>
      <c r="L3" s="256"/>
      <c r="M3" s="100"/>
      <c r="N3" s="256"/>
      <c r="O3" s="256"/>
    </row>
    <row r="4" spans="1:15">
      <c r="G4" s="103" t="s">
        <v>3</v>
      </c>
      <c r="H4" s="97"/>
      <c r="I4" s="101"/>
      <c r="J4" s="256" t="s">
        <v>4</v>
      </c>
      <c r="K4" s="256"/>
      <c r="L4" s="256"/>
      <c r="M4" s="100"/>
      <c r="N4" s="256"/>
      <c r="O4" s="256"/>
    </row>
    <row r="5" spans="1:15">
      <c r="H5" s="97"/>
      <c r="I5" s="101"/>
      <c r="J5" s="256" t="s">
        <v>419</v>
      </c>
      <c r="K5" s="256"/>
      <c r="L5" s="256"/>
      <c r="M5" s="100"/>
      <c r="N5" s="256"/>
      <c r="O5" s="256"/>
    </row>
    <row r="6" spans="1:15" ht="6" customHeight="1">
      <c r="H6" s="97"/>
      <c r="I6" s="101"/>
      <c r="J6" s="256"/>
      <c r="K6" s="256"/>
      <c r="L6" s="256"/>
      <c r="M6" s="100"/>
      <c r="N6" s="256"/>
      <c r="O6" s="256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100"/>
    </row>
    <row r="12" spans="1:15" ht="15.75" customHeight="1">
      <c r="A12" s="108"/>
      <c r="B12" s="256"/>
      <c r="C12" s="256"/>
      <c r="D12" s="256"/>
      <c r="E12" s="256"/>
      <c r="F12" s="256"/>
      <c r="G12" s="632" t="s">
        <v>7</v>
      </c>
      <c r="H12" s="632"/>
      <c r="I12" s="632"/>
      <c r="J12" s="632"/>
      <c r="K12" s="632"/>
      <c r="L12" s="256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56"/>
      <c r="H20" s="256"/>
      <c r="I20" s="256"/>
      <c r="J20" s="256"/>
      <c r="K20" s="256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56"/>
      <c r="F25" s="254"/>
      <c r="I25" s="118"/>
      <c r="J25" s="118"/>
      <c r="K25" s="119" t="s">
        <v>14</v>
      </c>
      <c r="L25" s="116"/>
      <c r="M25" s="111"/>
    </row>
    <row r="26" spans="1:13">
      <c r="A26" s="638" t="s">
        <v>229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18</v>
      </c>
      <c r="B27" s="638"/>
      <c r="C27" s="638"/>
      <c r="D27" s="638"/>
      <c r="E27" s="638"/>
      <c r="F27" s="638"/>
      <c r="G27" s="638"/>
      <c r="H27" s="638"/>
      <c r="I27" s="638"/>
      <c r="J27" s="257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225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26</v>
      </c>
      <c r="L29" s="116" t="s">
        <v>26</v>
      </c>
      <c r="M29" s="111"/>
    </row>
    <row r="30" spans="1:13">
      <c r="A30" s="640" t="s">
        <v>226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172900</v>
      </c>
      <c r="J34" s="144">
        <f>SUM(J35+J46+J65+J86+J93+J113+J139+J158+J168)</f>
        <v>159500</v>
      </c>
      <c r="K34" s="145">
        <f>SUM(K35+K46+K65+K86+K93+K113+K139+K158+K168)</f>
        <v>82551.87000000001</v>
      </c>
      <c r="L34" s="144">
        <f>SUM(L35+L46+L65+L86+L93+L113+L139+L158+L168)</f>
        <v>82551.87000000001</v>
      </c>
      <c r="M34" s="146"/>
      <c r="N34" s="146"/>
      <c r="O34" s="146"/>
    </row>
    <row r="35" spans="1:15" ht="17.25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91700</v>
      </c>
      <c r="J35" s="144">
        <f>SUM(J36+J42)</f>
        <v>88300</v>
      </c>
      <c r="K35" s="153">
        <f>SUM(K36+K42)</f>
        <v>69448.91</v>
      </c>
      <c r="L35" s="154">
        <f>SUM(L36+L42)</f>
        <v>69448.91</v>
      </c>
    </row>
    <row r="36" spans="1:15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90400</v>
      </c>
      <c r="J36" s="144">
        <f>SUM(J37)</f>
        <v>87000</v>
      </c>
      <c r="K36" s="145">
        <f>SUM(K37)</f>
        <v>68263.25</v>
      </c>
      <c r="L36" s="144">
        <f>SUM(L37)</f>
        <v>68263.25</v>
      </c>
    </row>
    <row r="37" spans="1:15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90400</v>
      </c>
      <c r="J37" s="144">
        <f t="shared" ref="J37:L38" si="0">SUM(J38)</f>
        <v>87000</v>
      </c>
      <c r="K37" s="144">
        <f t="shared" si="0"/>
        <v>68263.25</v>
      </c>
      <c r="L37" s="144">
        <f t="shared" si="0"/>
        <v>68263.25</v>
      </c>
    </row>
    <row r="38" spans="1:15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90400</v>
      </c>
      <c r="J38" s="145">
        <f t="shared" si="0"/>
        <v>87000</v>
      </c>
      <c r="K38" s="145">
        <f t="shared" si="0"/>
        <v>68263.25</v>
      </c>
      <c r="L38" s="145">
        <f t="shared" si="0"/>
        <v>68263.25</v>
      </c>
    </row>
    <row r="39" spans="1:15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90400</v>
      </c>
      <c r="J39" s="161">
        <v>87000</v>
      </c>
      <c r="K39" s="161">
        <v>68263.25</v>
      </c>
      <c r="L39" s="161">
        <v>68263.25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1300</v>
      </c>
      <c r="J42" s="144">
        <f t="shared" si="1"/>
        <v>1300</v>
      </c>
      <c r="K42" s="145">
        <f t="shared" si="1"/>
        <v>1185.6600000000001</v>
      </c>
      <c r="L42" s="144">
        <f t="shared" si="1"/>
        <v>1185.6600000000001</v>
      </c>
    </row>
    <row r="43" spans="1:15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1300</v>
      </c>
      <c r="J43" s="144">
        <f t="shared" si="1"/>
        <v>1300</v>
      </c>
      <c r="K43" s="144">
        <f t="shared" si="1"/>
        <v>1185.6600000000001</v>
      </c>
      <c r="L43" s="144">
        <f t="shared" si="1"/>
        <v>1185.6600000000001</v>
      </c>
    </row>
    <row r="44" spans="1:15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1300</v>
      </c>
      <c r="J44" s="144">
        <f t="shared" si="1"/>
        <v>1300</v>
      </c>
      <c r="K44" s="144">
        <f t="shared" si="1"/>
        <v>1185.6600000000001</v>
      </c>
      <c r="L44" s="144">
        <f t="shared" si="1"/>
        <v>1185.6600000000001</v>
      </c>
    </row>
    <row r="45" spans="1:15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1300</v>
      </c>
      <c r="J45" s="161">
        <v>1300</v>
      </c>
      <c r="K45" s="161">
        <v>1185.6600000000001</v>
      </c>
      <c r="L45" s="161">
        <v>1185.6600000000001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76100</v>
      </c>
      <c r="J46" s="166">
        <f t="shared" si="2"/>
        <v>68000</v>
      </c>
      <c r="K46" s="165">
        <f t="shared" si="2"/>
        <v>10489.55</v>
      </c>
      <c r="L46" s="165">
        <f t="shared" si="2"/>
        <v>10489.55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76100</v>
      </c>
      <c r="J47" s="145">
        <f t="shared" si="2"/>
        <v>68000</v>
      </c>
      <c r="K47" s="144">
        <f t="shared" si="2"/>
        <v>10489.55</v>
      </c>
      <c r="L47" s="145">
        <f t="shared" si="2"/>
        <v>10489.55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76100</v>
      </c>
      <c r="J48" s="145">
        <f t="shared" si="2"/>
        <v>68000</v>
      </c>
      <c r="K48" s="154">
        <f t="shared" si="2"/>
        <v>10489.55</v>
      </c>
      <c r="L48" s="154">
        <f t="shared" si="2"/>
        <v>10489.55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76100</v>
      </c>
      <c r="J49" s="172">
        <f>SUM(J50:J64)</f>
        <v>68000</v>
      </c>
      <c r="K49" s="173">
        <f>SUM(K50:K64)</f>
        <v>10489.55</v>
      </c>
      <c r="L49" s="173">
        <f>SUM(L50:L64)</f>
        <v>10489.55</v>
      </c>
    </row>
    <row r="50" spans="1:12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10600</v>
      </c>
      <c r="J50" s="161">
        <v>7500</v>
      </c>
      <c r="K50" s="161">
        <v>4671.12</v>
      </c>
      <c r="L50" s="161">
        <v>4671.12</v>
      </c>
    </row>
    <row r="51" spans="1:12" ht="25.5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3900</v>
      </c>
      <c r="J51" s="161">
        <v>2900</v>
      </c>
      <c r="K51" s="161">
        <v>2384.36</v>
      </c>
      <c r="L51" s="161">
        <v>2384.36</v>
      </c>
    </row>
    <row r="52" spans="1:12" ht="25.5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900</v>
      </c>
      <c r="J52" s="161">
        <v>600</v>
      </c>
      <c r="K52" s="161">
        <v>544.39</v>
      </c>
      <c r="L52" s="161">
        <v>544.39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600</v>
      </c>
      <c r="J54" s="161">
        <v>200</v>
      </c>
      <c r="K54" s="161">
        <v>0</v>
      </c>
      <c r="L54" s="161">
        <v>0</v>
      </c>
    </row>
    <row r="55" spans="1:12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100</v>
      </c>
      <c r="J55" s="161">
        <v>100</v>
      </c>
      <c r="K55" s="161">
        <v>12.6</v>
      </c>
      <c r="L55" s="161">
        <v>12.6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100</v>
      </c>
      <c r="J58" s="161">
        <v>100</v>
      </c>
      <c r="K58" s="161">
        <v>0</v>
      </c>
      <c r="L58" s="161">
        <v>0</v>
      </c>
    </row>
    <row r="59" spans="1:12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200</v>
      </c>
      <c r="J59" s="161">
        <v>200</v>
      </c>
      <c r="K59" s="161">
        <v>12</v>
      </c>
      <c r="L59" s="161">
        <v>12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9000</v>
      </c>
      <c r="J61" s="161">
        <v>6000</v>
      </c>
      <c r="K61" s="161">
        <v>1886.89</v>
      </c>
      <c r="L61" s="161">
        <v>1886.89</v>
      </c>
    </row>
    <row r="62" spans="1:12" ht="25.5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300</v>
      </c>
      <c r="J62" s="161">
        <v>300</v>
      </c>
      <c r="K62" s="161">
        <v>68.97</v>
      </c>
      <c r="L62" s="161">
        <v>68.97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50400</v>
      </c>
      <c r="J64" s="161">
        <v>50100</v>
      </c>
      <c r="K64" s="161">
        <v>909.22</v>
      </c>
      <c r="L64" s="161">
        <v>909.22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5100</v>
      </c>
      <c r="J139" s="185">
        <f>SUM(J140+J145+J153)</f>
        <v>3200</v>
      </c>
      <c r="K139" s="145">
        <f>SUM(K140+K145+K153)</f>
        <v>2613.41</v>
      </c>
      <c r="L139" s="144">
        <f>SUM(L140+L145+L153)</f>
        <v>2613.41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5100</v>
      </c>
      <c r="J153" s="185">
        <f t="shared" si="15"/>
        <v>3200</v>
      </c>
      <c r="K153" s="145">
        <f t="shared" si="15"/>
        <v>2613.41</v>
      </c>
      <c r="L153" s="144">
        <f t="shared" si="15"/>
        <v>2613.41</v>
      </c>
    </row>
    <row r="154" spans="1:12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5100</v>
      </c>
      <c r="J154" s="200">
        <f t="shared" si="15"/>
        <v>3200</v>
      </c>
      <c r="K154" s="173">
        <f t="shared" si="15"/>
        <v>2613.41</v>
      </c>
      <c r="L154" s="172">
        <f t="shared" si="15"/>
        <v>2613.41</v>
      </c>
    </row>
    <row r="155" spans="1:12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5100</v>
      </c>
      <c r="J155" s="185">
        <f>SUM(J156:J157)</f>
        <v>3200</v>
      </c>
      <c r="K155" s="145">
        <f>SUM(K156:K157)</f>
        <v>2613.41</v>
      </c>
      <c r="L155" s="144">
        <f>SUM(L156:L157)</f>
        <v>2613.41</v>
      </c>
    </row>
    <row r="156" spans="1:12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5100</v>
      </c>
      <c r="J156" s="204">
        <v>3200</v>
      </c>
      <c r="K156" s="204">
        <v>2613.41</v>
      </c>
      <c r="L156" s="204">
        <v>2613.41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172900</v>
      </c>
      <c r="J368" s="196">
        <f>SUM(J34+J184)</f>
        <v>159500</v>
      </c>
      <c r="K368" s="196">
        <f>SUM(K34+K184)</f>
        <v>82551.87000000001</v>
      </c>
      <c r="L368" s="196">
        <f>SUM(L34+L184)</f>
        <v>82551.87000000001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53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58" t="s">
        <v>221</v>
      </c>
      <c r="K371" s="654" t="s">
        <v>222</v>
      </c>
      <c r="L371" s="654"/>
    </row>
    <row r="372" spans="1:12" ht="15.75" customHeight="1">
      <c r="I372" s="237"/>
      <c r="K372" s="237"/>
      <c r="L372" s="237"/>
    </row>
    <row r="373" spans="1:12" ht="24.7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55"/>
      <c r="I374" s="238" t="s">
        <v>221</v>
      </c>
      <c r="K374" s="654" t="s">
        <v>222</v>
      </c>
      <c r="L374" s="654"/>
    </row>
  </sheetData>
  <mergeCells count="31"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9055118110236227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22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318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322"/>
  </cols>
  <sheetData>
    <row r="1" spans="1:15">
      <c r="G1" s="96"/>
      <c r="H1" s="97"/>
      <c r="I1" s="98"/>
      <c r="J1" s="319" t="s">
        <v>0</v>
      </c>
      <c r="K1" s="319"/>
      <c r="L1" s="319"/>
      <c r="M1" s="100"/>
      <c r="N1" s="319"/>
      <c r="O1" s="319"/>
    </row>
    <row r="2" spans="1:15">
      <c r="H2" s="97"/>
      <c r="I2" s="101"/>
      <c r="J2" s="319" t="s">
        <v>1</v>
      </c>
      <c r="K2" s="319"/>
      <c r="L2" s="319"/>
      <c r="M2" s="100"/>
      <c r="N2" s="319"/>
      <c r="O2" s="319"/>
    </row>
    <row r="3" spans="1:15">
      <c r="H3" s="102"/>
      <c r="I3" s="97"/>
      <c r="J3" s="319" t="s">
        <v>2</v>
      </c>
      <c r="K3" s="319"/>
      <c r="L3" s="319"/>
      <c r="M3" s="100"/>
      <c r="N3" s="319"/>
      <c r="O3" s="319"/>
    </row>
    <row r="4" spans="1:15">
      <c r="G4" s="103" t="s">
        <v>3</v>
      </c>
      <c r="H4" s="97"/>
      <c r="I4" s="101"/>
      <c r="J4" s="319" t="s">
        <v>4</v>
      </c>
      <c r="K4" s="319"/>
      <c r="L4" s="319"/>
      <c r="M4" s="100"/>
      <c r="N4" s="319"/>
      <c r="O4" s="319"/>
    </row>
    <row r="5" spans="1:15">
      <c r="H5" s="97"/>
      <c r="I5" s="101"/>
      <c r="J5" s="319" t="s">
        <v>419</v>
      </c>
      <c r="K5" s="319"/>
      <c r="L5" s="319"/>
      <c r="M5" s="100"/>
      <c r="N5" s="319"/>
      <c r="O5" s="319"/>
    </row>
    <row r="6" spans="1:15" ht="6" customHeight="1">
      <c r="H6" s="97"/>
      <c r="I6" s="101"/>
      <c r="J6" s="319"/>
      <c r="K6" s="319"/>
      <c r="L6" s="319"/>
      <c r="M6" s="100"/>
      <c r="N6" s="319"/>
      <c r="O6" s="319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100"/>
    </row>
    <row r="12" spans="1:15" ht="15.75" customHeight="1">
      <c r="A12" s="108"/>
      <c r="B12" s="319"/>
      <c r="C12" s="319"/>
      <c r="D12" s="319"/>
      <c r="E12" s="319"/>
      <c r="F12" s="319"/>
      <c r="G12" s="632" t="s">
        <v>7</v>
      </c>
      <c r="H12" s="632"/>
      <c r="I12" s="632"/>
      <c r="J12" s="632"/>
      <c r="K12" s="632"/>
      <c r="L12" s="319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319"/>
      <c r="H20" s="319"/>
      <c r="I20" s="319"/>
      <c r="J20" s="319"/>
      <c r="K20" s="319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319"/>
      <c r="F25" s="317"/>
      <c r="I25" s="118"/>
      <c r="J25" s="118"/>
      <c r="K25" s="119" t="s">
        <v>14</v>
      </c>
      <c r="L25" s="116"/>
      <c r="M25" s="111"/>
    </row>
    <row r="26" spans="1:13">
      <c r="A26" s="638" t="s">
        <v>15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29.1" customHeight="1">
      <c r="A27" s="638" t="s">
        <v>232</v>
      </c>
      <c r="B27" s="638"/>
      <c r="C27" s="638"/>
      <c r="D27" s="638"/>
      <c r="E27" s="638"/>
      <c r="F27" s="638"/>
      <c r="G27" s="638"/>
      <c r="H27" s="638"/>
      <c r="I27" s="638"/>
      <c r="J27" s="320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225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25</v>
      </c>
      <c r="L29" s="116" t="s">
        <v>26</v>
      </c>
      <c r="M29" s="111"/>
    </row>
    <row r="30" spans="1:13">
      <c r="A30" s="640" t="s">
        <v>226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3000</v>
      </c>
      <c r="J34" s="144">
        <f>SUM(J35+J46+J65+J86+J93+J113+J139+J158+J168)</f>
        <v>3000</v>
      </c>
      <c r="K34" s="145">
        <f>SUM(K35+K46+K65+K86+K93+K113+K139+K158+K168)</f>
        <v>2912</v>
      </c>
      <c r="L34" s="144">
        <f>SUM(L35+L46+L65+L86+L93+L113+L139+L158+L168)</f>
        <v>2912</v>
      </c>
      <c r="M34" s="146"/>
      <c r="N34" s="146"/>
      <c r="O34" s="146"/>
    </row>
    <row r="35" spans="1:15" ht="17.25" hidden="1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0</v>
      </c>
      <c r="J35" s="144">
        <f>SUM(J36+J42)</f>
        <v>0</v>
      </c>
      <c r="K35" s="153">
        <f>SUM(K36+K42)</f>
        <v>0</v>
      </c>
      <c r="L35" s="154">
        <f>SUM(L36+L42)</f>
        <v>0</v>
      </c>
    </row>
    <row r="36" spans="1:15" hidden="1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0</v>
      </c>
      <c r="J36" s="144">
        <f>SUM(J37)</f>
        <v>0</v>
      </c>
      <c r="K36" s="145">
        <f>SUM(K37)</f>
        <v>0</v>
      </c>
      <c r="L36" s="144">
        <f>SUM(L37)</f>
        <v>0</v>
      </c>
    </row>
    <row r="37" spans="1:15" hidden="1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0</v>
      </c>
      <c r="J37" s="144">
        <f t="shared" ref="J37:L38" si="0">SUM(J38)</f>
        <v>0</v>
      </c>
      <c r="K37" s="144">
        <f t="shared" si="0"/>
        <v>0</v>
      </c>
      <c r="L37" s="144">
        <f t="shared" si="0"/>
        <v>0</v>
      </c>
    </row>
    <row r="38" spans="1:15" hidden="1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0</v>
      </c>
      <c r="J38" s="145">
        <f t="shared" si="0"/>
        <v>0</v>
      </c>
      <c r="K38" s="145">
        <f t="shared" si="0"/>
        <v>0</v>
      </c>
      <c r="L38" s="145">
        <f t="shared" si="0"/>
        <v>0</v>
      </c>
    </row>
    <row r="39" spans="1:15" hidden="1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0</v>
      </c>
      <c r="J39" s="161">
        <v>0</v>
      </c>
      <c r="K39" s="161">
        <v>0</v>
      </c>
      <c r="L39" s="161">
        <v>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 hidden="1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0</v>
      </c>
      <c r="J42" s="144">
        <f t="shared" si="1"/>
        <v>0</v>
      </c>
      <c r="K42" s="145">
        <f t="shared" si="1"/>
        <v>0</v>
      </c>
      <c r="L42" s="144">
        <f t="shared" si="1"/>
        <v>0</v>
      </c>
    </row>
    <row r="43" spans="1:15" hidden="1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0</v>
      </c>
      <c r="J43" s="144">
        <f t="shared" si="1"/>
        <v>0</v>
      </c>
      <c r="K43" s="144">
        <f t="shared" si="1"/>
        <v>0</v>
      </c>
      <c r="L43" s="144">
        <f t="shared" si="1"/>
        <v>0</v>
      </c>
    </row>
    <row r="44" spans="1:15" hidden="1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0</v>
      </c>
      <c r="J44" s="144">
        <f t="shared" si="1"/>
        <v>0</v>
      </c>
      <c r="K44" s="144">
        <f t="shared" si="1"/>
        <v>0</v>
      </c>
      <c r="L44" s="144">
        <f t="shared" si="1"/>
        <v>0</v>
      </c>
    </row>
    <row r="45" spans="1:15" hidden="1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0</v>
      </c>
      <c r="J45" s="161">
        <v>0</v>
      </c>
      <c r="K45" s="161">
        <v>0</v>
      </c>
      <c r="L45" s="161">
        <v>0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3000</v>
      </c>
      <c r="J46" s="166">
        <f t="shared" si="2"/>
        <v>3000</v>
      </c>
      <c r="K46" s="165">
        <f t="shared" si="2"/>
        <v>2912</v>
      </c>
      <c r="L46" s="165">
        <f t="shared" si="2"/>
        <v>2912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3000</v>
      </c>
      <c r="J47" s="145">
        <f t="shared" si="2"/>
        <v>3000</v>
      </c>
      <c r="K47" s="144">
        <f t="shared" si="2"/>
        <v>2912</v>
      </c>
      <c r="L47" s="145">
        <f t="shared" si="2"/>
        <v>2912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3000</v>
      </c>
      <c r="J48" s="145">
        <f t="shared" si="2"/>
        <v>3000</v>
      </c>
      <c r="K48" s="154">
        <f t="shared" si="2"/>
        <v>2912</v>
      </c>
      <c r="L48" s="154">
        <f t="shared" si="2"/>
        <v>2912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3000</v>
      </c>
      <c r="J49" s="172">
        <f>SUM(J50:J64)</f>
        <v>3000</v>
      </c>
      <c r="K49" s="173">
        <f>SUM(K50:K64)</f>
        <v>2912</v>
      </c>
      <c r="L49" s="173">
        <f>SUM(L50:L64)</f>
        <v>2912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3000</v>
      </c>
      <c r="J64" s="161">
        <v>3000</v>
      </c>
      <c r="K64" s="161">
        <v>2912</v>
      </c>
      <c r="L64" s="161">
        <v>2912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0</v>
      </c>
      <c r="J184" s="185">
        <f>SUM(J185+J238+J303)</f>
        <v>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0</v>
      </c>
      <c r="J185" s="165">
        <f>SUM(J186+J209+J216+J228+J232)</f>
        <v>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0</v>
      </c>
      <c r="J186" s="185">
        <f>SUM(J187+J190+J195+J201+J206)</f>
        <v>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3000</v>
      </c>
      <c r="J368" s="196">
        <f>SUM(J34+J184)</f>
        <v>3000</v>
      </c>
      <c r="K368" s="196">
        <f>SUM(K34+K184)</f>
        <v>2912</v>
      </c>
      <c r="L368" s="196">
        <f>SUM(L34+L184)</f>
        <v>2912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316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321" t="s">
        <v>221</v>
      </c>
      <c r="K371" s="654" t="s">
        <v>222</v>
      </c>
      <c r="L371" s="654"/>
    </row>
    <row r="372" spans="1:12" ht="8.25" customHeight="1">
      <c r="I372" s="237"/>
      <c r="K372" s="237"/>
      <c r="L372" s="237"/>
    </row>
    <row r="373" spans="1:12" ht="24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318"/>
      <c r="I374" s="238" t="s">
        <v>221</v>
      </c>
      <c r="K374" s="654" t="s">
        <v>222</v>
      </c>
      <c r="L374" s="654"/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11811023622047245" right="0" top="0.15748031496062992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8"/>
  <sheetViews>
    <sheetView topLeftCell="A16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318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322"/>
  </cols>
  <sheetData>
    <row r="1" spans="1:15">
      <c r="G1" s="96"/>
      <c r="H1" s="97"/>
      <c r="I1" s="98"/>
      <c r="J1" s="319" t="s">
        <v>0</v>
      </c>
      <c r="K1" s="319"/>
      <c r="L1" s="319"/>
      <c r="M1" s="100"/>
      <c r="N1" s="319"/>
      <c r="O1" s="319"/>
    </row>
    <row r="2" spans="1:15">
      <c r="H2" s="97"/>
      <c r="I2" s="101"/>
      <c r="J2" s="319" t="s">
        <v>1</v>
      </c>
      <c r="K2" s="319"/>
      <c r="L2" s="319"/>
      <c r="M2" s="100"/>
      <c r="N2" s="319"/>
      <c r="O2" s="319"/>
    </row>
    <row r="3" spans="1:15">
      <c r="H3" s="102"/>
      <c r="I3" s="97"/>
      <c r="J3" s="319" t="s">
        <v>2</v>
      </c>
      <c r="K3" s="319"/>
      <c r="L3" s="319"/>
      <c r="M3" s="100"/>
      <c r="N3" s="319"/>
      <c r="O3" s="319"/>
    </row>
    <row r="4" spans="1:15">
      <c r="G4" s="103" t="s">
        <v>3</v>
      </c>
      <c r="H4" s="97"/>
      <c r="I4" s="101"/>
      <c r="J4" s="319" t="s">
        <v>4</v>
      </c>
      <c r="K4" s="319"/>
      <c r="L4" s="319"/>
      <c r="M4" s="100"/>
      <c r="N4" s="319"/>
      <c r="O4" s="319"/>
    </row>
    <row r="5" spans="1:15">
      <c r="H5" s="97"/>
      <c r="I5" s="101"/>
      <c r="J5" s="319" t="s">
        <v>419</v>
      </c>
      <c r="K5" s="319"/>
      <c r="L5" s="319"/>
      <c r="M5" s="100"/>
      <c r="N5" s="319"/>
      <c r="O5" s="319"/>
    </row>
    <row r="6" spans="1:15" ht="6" customHeight="1">
      <c r="H6" s="97"/>
      <c r="I6" s="101"/>
      <c r="J6" s="319"/>
      <c r="K6" s="319"/>
      <c r="L6" s="319"/>
      <c r="M6" s="100"/>
      <c r="N6" s="319"/>
      <c r="O6" s="319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100"/>
    </row>
    <row r="12" spans="1:15" ht="15.75" customHeight="1">
      <c r="A12" s="108"/>
      <c r="B12" s="319"/>
      <c r="C12" s="319"/>
      <c r="D12" s="319"/>
      <c r="E12" s="319"/>
      <c r="F12" s="319"/>
      <c r="G12" s="632" t="s">
        <v>7</v>
      </c>
      <c r="H12" s="632"/>
      <c r="I12" s="632"/>
      <c r="J12" s="632"/>
      <c r="K12" s="632"/>
      <c r="L12" s="319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319"/>
      <c r="H20" s="319"/>
      <c r="I20" s="319"/>
      <c r="J20" s="319"/>
      <c r="K20" s="319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319"/>
      <c r="F25" s="317"/>
      <c r="I25" s="118"/>
      <c r="J25" s="118"/>
      <c r="K25" s="119" t="s">
        <v>14</v>
      </c>
      <c r="L25" s="116"/>
      <c r="M25" s="111"/>
    </row>
    <row r="26" spans="1:13">
      <c r="A26" s="638" t="s">
        <v>15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29.1" customHeight="1">
      <c r="A27" s="638" t="s">
        <v>431</v>
      </c>
      <c r="B27" s="638"/>
      <c r="C27" s="638"/>
      <c r="D27" s="638"/>
      <c r="E27" s="638"/>
      <c r="F27" s="638"/>
      <c r="G27" s="638"/>
      <c r="H27" s="638"/>
      <c r="I27" s="638"/>
      <c r="J27" s="320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225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25</v>
      </c>
      <c r="L29" s="116" t="s">
        <v>26</v>
      </c>
      <c r="M29" s="111"/>
    </row>
    <row r="30" spans="1:13">
      <c r="A30" s="640" t="s">
        <v>226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 hidden="1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0</v>
      </c>
      <c r="J34" s="144">
        <f>SUM(J35+J46+J65+J86+J93+J113+J139+J158+J168)</f>
        <v>0</v>
      </c>
      <c r="K34" s="145">
        <f>SUM(K35+K46+K65+K86+K93+K113+K139+K158+K168)</f>
        <v>0</v>
      </c>
      <c r="L34" s="144">
        <f>SUM(L35+L46+L65+L86+L93+L113+L139+L158+L168)</f>
        <v>0</v>
      </c>
      <c r="M34" s="146"/>
      <c r="N34" s="146"/>
      <c r="O34" s="146"/>
    </row>
    <row r="35" spans="1:15" ht="17.25" hidden="1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0</v>
      </c>
      <c r="J35" s="144">
        <f>SUM(J36+J42)</f>
        <v>0</v>
      </c>
      <c r="K35" s="153">
        <f>SUM(K36+K42)</f>
        <v>0</v>
      </c>
      <c r="L35" s="154">
        <f>SUM(L36+L42)</f>
        <v>0</v>
      </c>
    </row>
    <row r="36" spans="1:15" hidden="1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0</v>
      </c>
      <c r="J36" s="144">
        <f>SUM(J37)</f>
        <v>0</v>
      </c>
      <c r="K36" s="145">
        <f>SUM(K37)</f>
        <v>0</v>
      </c>
      <c r="L36" s="144">
        <f>SUM(L37)</f>
        <v>0</v>
      </c>
    </row>
    <row r="37" spans="1:15" hidden="1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0</v>
      </c>
      <c r="J37" s="144">
        <f t="shared" ref="J37:L38" si="0">SUM(J38)</f>
        <v>0</v>
      </c>
      <c r="K37" s="144">
        <f t="shared" si="0"/>
        <v>0</v>
      </c>
      <c r="L37" s="144">
        <f t="shared" si="0"/>
        <v>0</v>
      </c>
    </row>
    <row r="38" spans="1:15" hidden="1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0</v>
      </c>
      <c r="J38" s="145">
        <f t="shared" si="0"/>
        <v>0</v>
      </c>
      <c r="K38" s="145">
        <f t="shared" si="0"/>
        <v>0</v>
      </c>
      <c r="L38" s="145">
        <f t="shared" si="0"/>
        <v>0</v>
      </c>
    </row>
    <row r="39" spans="1:15" hidden="1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0</v>
      </c>
      <c r="J39" s="161">
        <v>0</v>
      </c>
      <c r="K39" s="161">
        <v>0</v>
      </c>
      <c r="L39" s="161">
        <v>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 hidden="1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0</v>
      </c>
      <c r="J42" s="144">
        <f t="shared" si="1"/>
        <v>0</v>
      </c>
      <c r="K42" s="145">
        <f t="shared" si="1"/>
        <v>0</v>
      </c>
      <c r="L42" s="144">
        <f t="shared" si="1"/>
        <v>0</v>
      </c>
    </row>
    <row r="43" spans="1:15" hidden="1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0</v>
      </c>
      <c r="J43" s="144">
        <f t="shared" si="1"/>
        <v>0</v>
      </c>
      <c r="K43" s="144">
        <f t="shared" si="1"/>
        <v>0</v>
      </c>
      <c r="L43" s="144">
        <f t="shared" si="1"/>
        <v>0</v>
      </c>
    </row>
    <row r="44" spans="1:15" hidden="1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0</v>
      </c>
      <c r="J44" s="144">
        <f t="shared" si="1"/>
        <v>0</v>
      </c>
      <c r="K44" s="144">
        <f t="shared" si="1"/>
        <v>0</v>
      </c>
      <c r="L44" s="144">
        <f t="shared" si="1"/>
        <v>0</v>
      </c>
    </row>
    <row r="45" spans="1:15" hidden="1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0</v>
      </c>
      <c r="J45" s="161">
        <v>0</v>
      </c>
      <c r="K45" s="161">
        <v>0</v>
      </c>
      <c r="L45" s="161">
        <v>0</v>
      </c>
    </row>
    <row r="46" spans="1:15" hidden="1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0</v>
      </c>
      <c r="J46" s="166">
        <f t="shared" si="2"/>
        <v>0</v>
      </c>
      <c r="K46" s="165">
        <f t="shared" si="2"/>
        <v>0</v>
      </c>
      <c r="L46" s="165">
        <f t="shared" si="2"/>
        <v>0</v>
      </c>
    </row>
    <row r="47" spans="1:15" hidden="1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0</v>
      </c>
      <c r="J47" s="145">
        <f t="shared" si="2"/>
        <v>0</v>
      </c>
      <c r="K47" s="144">
        <f t="shared" si="2"/>
        <v>0</v>
      </c>
      <c r="L47" s="145">
        <f t="shared" si="2"/>
        <v>0</v>
      </c>
    </row>
    <row r="48" spans="1:15" hidden="1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0</v>
      </c>
      <c r="J48" s="145">
        <f t="shared" si="2"/>
        <v>0</v>
      </c>
      <c r="K48" s="154">
        <f t="shared" si="2"/>
        <v>0</v>
      </c>
      <c r="L48" s="154">
        <f t="shared" si="2"/>
        <v>0</v>
      </c>
    </row>
    <row r="49" spans="1:12" hidden="1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0</v>
      </c>
      <c r="J49" s="172">
        <f>SUM(J50:J64)</f>
        <v>0</v>
      </c>
      <c r="K49" s="173">
        <f>SUM(K50:K64)</f>
        <v>0</v>
      </c>
      <c r="L49" s="173">
        <f>SUM(L50:L64)</f>
        <v>0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 hidden="1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0</v>
      </c>
      <c r="J64" s="161">
        <v>0</v>
      </c>
      <c r="K64" s="161">
        <v>0</v>
      </c>
      <c r="L64" s="161">
        <v>0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hidden="1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20000</v>
      </c>
      <c r="J184" s="185">
        <f>SUM(J185+J238+J303)</f>
        <v>20000</v>
      </c>
      <c r="K184" s="145">
        <f>SUM(K185+K238+K303)</f>
        <v>0</v>
      </c>
      <c r="L184" s="144">
        <f>SUM(L185+L238+L303)</f>
        <v>0</v>
      </c>
    </row>
    <row r="185" spans="1:12" ht="25.5" hidden="1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20000</v>
      </c>
      <c r="J185" s="165">
        <f>SUM(J186+J209+J216+J228+J232)</f>
        <v>20000</v>
      </c>
      <c r="K185" s="165">
        <f>SUM(K186+K209+K216+K228+K232)</f>
        <v>0</v>
      </c>
      <c r="L185" s="165">
        <f>SUM(L186+L209+L216+L228+L232)</f>
        <v>0</v>
      </c>
    </row>
    <row r="186" spans="1:12" ht="25.5" hidden="1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20000</v>
      </c>
      <c r="J186" s="185">
        <f>SUM(J187+J190+J195+J201+J206)</f>
        <v>20000</v>
      </c>
      <c r="K186" s="145">
        <f>SUM(K187+K190+K195+K201+K206)</f>
        <v>0</v>
      </c>
      <c r="L186" s="144">
        <f>SUM(L187+L190+L195+L201+L206)</f>
        <v>0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t="15" hidden="1" customHeight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20000</v>
      </c>
      <c r="J190" s="187">
        <f>J191</f>
        <v>20000</v>
      </c>
      <c r="K190" s="166">
        <f>K191</f>
        <v>0</v>
      </c>
      <c r="L190" s="165">
        <f>L191</f>
        <v>0</v>
      </c>
    </row>
    <row r="191" spans="1:12" ht="15" hidden="1" customHeight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20000</v>
      </c>
      <c r="J191" s="185">
        <f>SUM(J192:J194)</f>
        <v>20000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20000</v>
      </c>
      <c r="J194" s="160">
        <v>20000</v>
      </c>
      <c r="K194" s="160">
        <v>0</v>
      </c>
      <c r="L194" s="210">
        <v>0</v>
      </c>
    </row>
    <row r="195" spans="1:12" hidden="1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0</v>
      </c>
      <c r="J195" s="185">
        <f>J196</f>
        <v>0</v>
      </c>
      <c r="K195" s="145">
        <f>K196</f>
        <v>0</v>
      </c>
      <c r="L195" s="144">
        <f>L196</f>
        <v>0</v>
      </c>
    </row>
    <row r="196" spans="1:12" hidden="1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0</v>
      </c>
      <c r="J196" s="144">
        <f>SUM(J197:J200)</f>
        <v>0</v>
      </c>
      <c r="K196" s="144">
        <f>SUM(K197:K200)</f>
        <v>0</v>
      </c>
      <c r="L196" s="144">
        <f>SUM(L197:L200)</f>
        <v>0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 ht="63.75" customHeight="1">
      <c r="A368" s="140">
        <v>3</v>
      </c>
      <c r="B368" s="142"/>
      <c r="C368" s="140"/>
      <c r="D368" s="141"/>
      <c r="E368" s="141"/>
      <c r="F368" s="143"/>
      <c r="G368" s="195" t="s">
        <v>129</v>
      </c>
      <c r="H368" s="202">
        <v>151</v>
      </c>
      <c r="I368" s="144">
        <f>SUM(I369+I422+I487)</f>
        <v>20000</v>
      </c>
      <c r="J368" s="185">
        <f>SUM(J369+J422+J487)</f>
        <v>20000</v>
      </c>
      <c r="K368" s="145">
        <f>SUM(K369+K422+K487)</f>
        <v>0</v>
      </c>
      <c r="L368" s="144">
        <f>SUM(L369+L422+L487)</f>
        <v>0</v>
      </c>
    </row>
    <row r="369" spans="1:12" ht="25.5" customHeight="1">
      <c r="A369" s="189">
        <v>3</v>
      </c>
      <c r="B369" s="140">
        <v>1</v>
      </c>
      <c r="C369" s="164"/>
      <c r="D369" s="147"/>
      <c r="E369" s="147"/>
      <c r="F369" s="206"/>
      <c r="G369" s="184" t="s">
        <v>130</v>
      </c>
      <c r="H369" s="202">
        <v>152</v>
      </c>
      <c r="I369" s="144">
        <f>SUM(I370+I393+I400+I412+I416)</f>
        <v>20000</v>
      </c>
      <c r="J369" s="165">
        <f>SUM(J370+J393+J400+J412+J416)</f>
        <v>20000</v>
      </c>
      <c r="K369" s="165">
        <f>SUM(K370+K393+K400+K412+K416)</f>
        <v>0</v>
      </c>
      <c r="L369" s="165">
        <f>SUM(L370+L393+L400+L412+L416)</f>
        <v>0</v>
      </c>
    </row>
    <row r="370" spans="1:12" ht="25.5" customHeight="1">
      <c r="A370" s="150">
        <v>3</v>
      </c>
      <c r="B370" s="149">
        <v>1</v>
      </c>
      <c r="C370" s="150">
        <v>1</v>
      </c>
      <c r="D370" s="148"/>
      <c r="E370" s="148"/>
      <c r="F370" s="213"/>
      <c r="G370" s="159" t="s">
        <v>131</v>
      </c>
      <c r="H370" s="202">
        <v>153</v>
      </c>
      <c r="I370" s="165">
        <f>SUM(I371+I374+I379+I385+I390)</f>
        <v>20000</v>
      </c>
      <c r="J370" s="185">
        <f>SUM(J371+J374+J379+J385+J390)</f>
        <v>20000</v>
      </c>
      <c r="K370" s="145">
        <f>SUM(K371+K374+K379+K385+K390)</f>
        <v>0</v>
      </c>
      <c r="L370" s="144">
        <f>SUM(L371+L374+L379+L385+L390)</f>
        <v>0</v>
      </c>
    </row>
    <row r="371" spans="1:12" hidden="1">
      <c r="A371" s="155">
        <v>3</v>
      </c>
      <c r="B371" s="157">
        <v>1</v>
      </c>
      <c r="C371" s="155">
        <v>1</v>
      </c>
      <c r="D371" s="156">
        <v>1</v>
      </c>
      <c r="E371" s="156"/>
      <c r="F371" s="214"/>
      <c r="G371" s="159" t="s">
        <v>132</v>
      </c>
      <c r="H371" s="202">
        <v>154</v>
      </c>
      <c r="I371" s="144">
        <f t="shared" ref="I371:L372" si="32">I372</f>
        <v>0</v>
      </c>
      <c r="J371" s="187">
        <f t="shared" si="32"/>
        <v>0</v>
      </c>
      <c r="K371" s="166">
        <f t="shared" si="32"/>
        <v>0</v>
      </c>
      <c r="L371" s="165">
        <f t="shared" si="32"/>
        <v>0</v>
      </c>
    </row>
    <row r="372" spans="1:12" hidden="1">
      <c r="A372" s="155">
        <v>3</v>
      </c>
      <c r="B372" s="157">
        <v>1</v>
      </c>
      <c r="C372" s="155">
        <v>1</v>
      </c>
      <c r="D372" s="156">
        <v>1</v>
      </c>
      <c r="E372" s="156">
        <v>1</v>
      </c>
      <c r="F372" s="190"/>
      <c r="G372" s="159" t="s">
        <v>132</v>
      </c>
      <c r="H372" s="202">
        <v>155</v>
      </c>
      <c r="I372" s="165">
        <f t="shared" si="32"/>
        <v>0</v>
      </c>
      <c r="J372" s="144">
        <f t="shared" si="32"/>
        <v>0</v>
      </c>
      <c r="K372" s="144">
        <f t="shared" si="32"/>
        <v>0</v>
      </c>
      <c r="L372" s="144">
        <f t="shared" si="32"/>
        <v>0</v>
      </c>
    </row>
    <row r="373" spans="1:12" hidden="1">
      <c r="A373" s="155">
        <v>3</v>
      </c>
      <c r="B373" s="157">
        <v>1</v>
      </c>
      <c r="C373" s="155">
        <v>1</v>
      </c>
      <c r="D373" s="156">
        <v>1</v>
      </c>
      <c r="E373" s="156">
        <v>1</v>
      </c>
      <c r="F373" s="190">
        <v>1</v>
      </c>
      <c r="G373" s="159" t="s">
        <v>132</v>
      </c>
      <c r="H373" s="202">
        <v>156</v>
      </c>
      <c r="I373" s="162">
        <v>0</v>
      </c>
      <c r="J373" s="162">
        <v>0</v>
      </c>
      <c r="K373" s="162">
        <v>0</v>
      </c>
      <c r="L373" s="162">
        <v>0</v>
      </c>
    </row>
    <row r="374" spans="1:12">
      <c r="A374" s="150">
        <v>3</v>
      </c>
      <c r="B374" s="148">
        <v>1</v>
      </c>
      <c r="C374" s="148">
        <v>1</v>
      </c>
      <c r="D374" s="148">
        <v>2</v>
      </c>
      <c r="E374" s="148"/>
      <c r="F374" s="151"/>
      <c r="G374" s="149" t="s">
        <v>133</v>
      </c>
      <c r="H374" s="202">
        <v>157</v>
      </c>
      <c r="I374" s="165">
        <f>I375</f>
        <v>20000</v>
      </c>
      <c r="J374" s="187">
        <f>J375</f>
        <v>20000</v>
      </c>
      <c r="K374" s="166">
        <f>K375</f>
        <v>0</v>
      </c>
      <c r="L374" s="165">
        <f>L375</f>
        <v>0</v>
      </c>
    </row>
    <row r="375" spans="1:12">
      <c r="A375" s="155">
        <v>3</v>
      </c>
      <c r="B375" s="156">
        <v>1</v>
      </c>
      <c r="C375" s="156">
        <v>1</v>
      </c>
      <c r="D375" s="156">
        <v>2</v>
      </c>
      <c r="E375" s="156">
        <v>1</v>
      </c>
      <c r="F375" s="158"/>
      <c r="G375" s="149" t="s">
        <v>133</v>
      </c>
      <c r="H375" s="202">
        <v>158</v>
      </c>
      <c r="I375" s="144">
        <f>SUM(I376:I378)</f>
        <v>20000</v>
      </c>
      <c r="J375" s="185">
        <f>SUM(J376:J378)</f>
        <v>20000</v>
      </c>
      <c r="K375" s="145">
        <f>SUM(K376:K378)</f>
        <v>0</v>
      </c>
      <c r="L375" s="144">
        <f>SUM(L376:L378)</f>
        <v>0</v>
      </c>
    </row>
    <row r="376" spans="1:12" hidden="1">
      <c r="A376" s="150">
        <v>3</v>
      </c>
      <c r="B376" s="148">
        <v>1</v>
      </c>
      <c r="C376" s="148">
        <v>1</v>
      </c>
      <c r="D376" s="148">
        <v>2</v>
      </c>
      <c r="E376" s="148">
        <v>1</v>
      </c>
      <c r="F376" s="151">
        <v>1</v>
      </c>
      <c r="G376" s="149" t="s">
        <v>134</v>
      </c>
      <c r="H376" s="202">
        <v>159</v>
      </c>
      <c r="I376" s="160">
        <v>0</v>
      </c>
      <c r="J376" s="160">
        <v>0</v>
      </c>
      <c r="K376" s="160">
        <v>0</v>
      </c>
      <c r="L376" s="210">
        <v>0</v>
      </c>
    </row>
    <row r="377" spans="1:12" hidden="1">
      <c r="A377" s="155">
        <v>3</v>
      </c>
      <c r="B377" s="156">
        <v>1</v>
      </c>
      <c r="C377" s="156">
        <v>1</v>
      </c>
      <c r="D377" s="156">
        <v>2</v>
      </c>
      <c r="E377" s="156">
        <v>1</v>
      </c>
      <c r="F377" s="158">
        <v>2</v>
      </c>
      <c r="G377" s="157" t="s">
        <v>135</v>
      </c>
      <c r="H377" s="202">
        <v>160</v>
      </c>
      <c r="I377" s="162">
        <v>0</v>
      </c>
      <c r="J377" s="162">
        <v>0</v>
      </c>
      <c r="K377" s="162">
        <v>0</v>
      </c>
      <c r="L377" s="162">
        <v>0</v>
      </c>
    </row>
    <row r="378" spans="1:12" ht="25.5" customHeight="1">
      <c r="A378" s="150">
        <v>3</v>
      </c>
      <c r="B378" s="148">
        <v>1</v>
      </c>
      <c r="C378" s="148">
        <v>1</v>
      </c>
      <c r="D378" s="148">
        <v>2</v>
      </c>
      <c r="E378" s="148">
        <v>1</v>
      </c>
      <c r="F378" s="151">
        <v>3</v>
      </c>
      <c r="G378" s="149" t="s">
        <v>136</v>
      </c>
      <c r="H378" s="202">
        <v>161</v>
      </c>
      <c r="I378" s="160">
        <v>20000</v>
      </c>
      <c r="J378" s="160">
        <v>20000</v>
      </c>
      <c r="K378" s="160">
        <v>0</v>
      </c>
      <c r="L378" s="210">
        <v>0</v>
      </c>
    </row>
    <row r="379" spans="1:12" hidden="1">
      <c r="A379" s="155">
        <v>3</v>
      </c>
      <c r="B379" s="156">
        <v>1</v>
      </c>
      <c r="C379" s="156">
        <v>1</v>
      </c>
      <c r="D379" s="156">
        <v>3</v>
      </c>
      <c r="E379" s="156"/>
      <c r="F379" s="158"/>
      <c r="G379" s="157" t="s">
        <v>137</v>
      </c>
      <c r="H379" s="202">
        <v>162</v>
      </c>
      <c r="I379" s="144">
        <f>I380</f>
        <v>0</v>
      </c>
      <c r="J379" s="185">
        <f>J380</f>
        <v>0</v>
      </c>
      <c r="K379" s="145">
        <f>K380</f>
        <v>0</v>
      </c>
      <c r="L379" s="144">
        <f>L380</f>
        <v>0</v>
      </c>
    </row>
    <row r="380" spans="1:12" hidden="1">
      <c r="A380" s="155">
        <v>3</v>
      </c>
      <c r="B380" s="156">
        <v>1</v>
      </c>
      <c r="C380" s="156">
        <v>1</v>
      </c>
      <c r="D380" s="156">
        <v>3</v>
      </c>
      <c r="E380" s="156">
        <v>1</v>
      </c>
      <c r="F380" s="158"/>
      <c r="G380" s="157" t="s">
        <v>137</v>
      </c>
      <c r="H380" s="202">
        <v>163</v>
      </c>
      <c r="I380" s="144">
        <f>SUM(I381:I384)</f>
        <v>0</v>
      </c>
      <c r="J380" s="144">
        <f>SUM(J381:J384)</f>
        <v>0</v>
      </c>
      <c r="K380" s="144">
        <f>SUM(K381:K384)</f>
        <v>0</v>
      </c>
      <c r="L380" s="144">
        <f>SUM(L381:L384)</f>
        <v>0</v>
      </c>
    </row>
    <row r="381" spans="1:12" hidden="1">
      <c r="A381" s="155">
        <v>3</v>
      </c>
      <c r="B381" s="156">
        <v>1</v>
      </c>
      <c r="C381" s="156">
        <v>1</v>
      </c>
      <c r="D381" s="156">
        <v>3</v>
      </c>
      <c r="E381" s="156">
        <v>1</v>
      </c>
      <c r="F381" s="158">
        <v>1</v>
      </c>
      <c r="G381" s="157" t="s">
        <v>138</v>
      </c>
      <c r="H381" s="202">
        <v>164</v>
      </c>
      <c r="I381" s="162">
        <v>0</v>
      </c>
      <c r="J381" s="162">
        <v>0</v>
      </c>
      <c r="K381" s="162">
        <v>0</v>
      </c>
      <c r="L381" s="210">
        <v>0</v>
      </c>
    </row>
    <row r="382" spans="1:12" hidden="1">
      <c r="A382" s="155">
        <v>3</v>
      </c>
      <c r="B382" s="156">
        <v>1</v>
      </c>
      <c r="C382" s="156">
        <v>1</v>
      </c>
      <c r="D382" s="156">
        <v>3</v>
      </c>
      <c r="E382" s="156">
        <v>1</v>
      </c>
      <c r="F382" s="158">
        <v>2</v>
      </c>
      <c r="G382" s="157" t="s">
        <v>139</v>
      </c>
      <c r="H382" s="202">
        <v>165</v>
      </c>
      <c r="I382" s="160">
        <v>0</v>
      </c>
      <c r="J382" s="162">
        <v>0</v>
      </c>
      <c r="K382" s="162">
        <v>0</v>
      </c>
      <c r="L382" s="162">
        <v>0</v>
      </c>
    </row>
    <row r="383" spans="1:12" hidden="1">
      <c r="A383" s="155">
        <v>3</v>
      </c>
      <c r="B383" s="156">
        <v>1</v>
      </c>
      <c r="C383" s="156">
        <v>1</v>
      </c>
      <c r="D383" s="156">
        <v>3</v>
      </c>
      <c r="E383" s="156">
        <v>1</v>
      </c>
      <c r="F383" s="158">
        <v>3</v>
      </c>
      <c r="G383" s="159" t="s">
        <v>140</v>
      </c>
      <c r="H383" s="202">
        <v>166</v>
      </c>
      <c r="I383" s="160">
        <v>0</v>
      </c>
      <c r="J383" s="180">
        <v>0</v>
      </c>
      <c r="K383" s="180">
        <v>0</v>
      </c>
      <c r="L383" s="180">
        <v>0</v>
      </c>
    </row>
    <row r="384" spans="1:12" ht="26.25" hidden="1" customHeight="1">
      <c r="A384" s="168">
        <v>3</v>
      </c>
      <c r="B384" s="169">
        <v>1</v>
      </c>
      <c r="C384" s="169">
        <v>1</v>
      </c>
      <c r="D384" s="169">
        <v>3</v>
      </c>
      <c r="E384" s="169">
        <v>1</v>
      </c>
      <c r="F384" s="171">
        <v>4</v>
      </c>
      <c r="G384" s="113" t="s">
        <v>141</v>
      </c>
      <c r="H384" s="202">
        <v>167</v>
      </c>
      <c r="I384" s="215">
        <v>0</v>
      </c>
      <c r="J384" s="216">
        <v>0</v>
      </c>
      <c r="K384" s="162">
        <v>0</v>
      </c>
      <c r="L384" s="162">
        <v>0</v>
      </c>
    </row>
    <row r="385" spans="1:12" hidden="1">
      <c r="A385" s="168">
        <v>3</v>
      </c>
      <c r="B385" s="169">
        <v>1</v>
      </c>
      <c r="C385" s="169">
        <v>1</v>
      </c>
      <c r="D385" s="169">
        <v>4</v>
      </c>
      <c r="E385" s="169"/>
      <c r="F385" s="171"/>
      <c r="G385" s="170" t="s">
        <v>142</v>
      </c>
      <c r="H385" s="202">
        <v>168</v>
      </c>
      <c r="I385" s="144">
        <f>I386</f>
        <v>0</v>
      </c>
      <c r="J385" s="188">
        <f>J386</f>
        <v>0</v>
      </c>
      <c r="K385" s="153">
        <f>K386</f>
        <v>0</v>
      </c>
      <c r="L385" s="154">
        <f>L386</f>
        <v>0</v>
      </c>
    </row>
    <row r="386" spans="1:12" hidden="1">
      <c r="A386" s="155">
        <v>3</v>
      </c>
      <c r="B386" s="156">
        <v>1</v>
      </c>
      <c r="C386" s="156">
        <v>1</v>
      </c>
      <c r="D386" s="156">
        <v>4</v>
      </c>
      <c r="E386" s="156">
        <v>1</v>
      </c>
      <c r="F386" s="158"/>
      <c r="G386" s="170" t="s">
        <v>142</v>
      </c>
      <c r="H386" s="202">
        <v>169</v>
      </c>
      <c r="I386" s="165">
        <f>SUM(I387:I389)</f>
        <v>0</v>
      </c>
      <c r="J386" s="185">
        <f>SUM(J387:J389)</f>
        <v>0</v>
      </c>
      <c r="K386" s="145">
        <f>SUM(K387:K389)</f>
        <v>0</v>
      </c>
      <c r="L386" s="144">
        <f>SUM(L387:L389)</f>
        <v>0</v>
      </c>
    </row>
    <row r="387" spans="1:12" hidden="1">
      <c r="A387" s="155">
        <v>3</v>
      </c>
      <c r="B387" s="156">
        <v>1</v>
      </c>
      <c r="C387" s="156">
        <v>1</v>
      </c>
      <c r="D387" s="156">
        <v>4</v>
      </c>
      <c r="E387" s="156">
        <v>1</v>
      </c>
      <c r="F387" s="158">
        <v>1</v>
      </c>
      <c r="G387" s="157" t="s">
        <v>143</v>
      </c>
      <c r="H387" s="202">
        <v>170</v>
      </c>
      <c r="I387" s="162">
        <v>0</v>
      </c>
      <c r="J387" s="162">
        <v>0</v>
      </c>
      <c r="K387" s="162">
        <v>0</v>
      </c>
      <c r="L387" s="210">
        <v>0</v>
      </c>
    </row>
    <row r="388" spans="1:12" ht="25.5" hidden="1" customHeight="1">
      <c r="A388" s="150">
        <v>3</v>
      </c>
      <c r="B388" s="148">
        <v>1</v>
      </c>
      <c r="C388" s="148">
        <v>1</v>
      </c>
      <c r="D388" s="148">
        <v>4</v>
      </c>
      <c r="E388" s="148">
        <v>1</v>
      </c>
      <c r="F388" s="151">
        <v>2</v>
      </c>
      <c r="G388" s="149" t="s">
        <v>426</v>
      </c>
      <c r="H388" s="202">
        <v>171</v>
      </c>
      <c r="I388" s="160">
        <v>0</v>
      </c>
      <c r="J388" s="160">
        <v>0</v>
      </c>
      <c r="K388" s="161">
        <v>0</v>
      </c>
      <c r="L388" s="162">
        <v>0</v>
      </c>
    </row>
    <row r="389" spans="1:12" hidden="1">
      <c r="A389" s="155">
        <v>3</v>
      </c>
      <c r="B389" s="156">
        <v>1</v>
      </c>
      <c r="C389" s="156">
        <v>1</v>
      </c>
      <c r="D389" s="156">
        <v>4</v>
      </c>
      <c r="E389" s="156">
        <v>1</v>
      </c>
      <c r="F389" s="158">
        <v>3</v>
      </c>
      <c r="G389" s="157" t="s">
        <v>144</v>
      </c>
      <c r="H389" s="202">
        <v>172</v>
      </c>
      <c r="I389" s="160">
        <v>0</v>
      </c>
      <c r="J389" s="160">
        <v>0</v>
      </c>
      <c r="K389" s="160">
        <v>0</v>
      </c>
      <c r="L389" s="162">
        <v>0</v>
      </c>
    </row>
    <row r="390" spans="1:12" ht="25.5" hidden="1" customHeight="1">
      <c r="A390" s="155">
        <v>3</v>
      </c>
      <c r="B390" s="156">
        <v>1</v>
      </c>
      <c r="C390" s="156">
        <v>1</v>
      </c>
      <c r="D390" s="156">
        <v>5</v>
      </c>
      <c r="E390" s="156"/>
      <c r="F390" s="158"/>
      <c r="G390" s="157" t="s">
        <v>145</v>
      </c>
      <c r="H390" s="202">
        <v>173</v>
      </c>
      <c r="I390" s="144">
        <f t="shared" ref="I390:L391" si="33">I391</f>
        <v>0</v>
      </c>
      <c r="J390" s="185">
        <f t="shared" si="33"/>
        <v>0</v>
      </c>
      <c r="K390" s="145">
        <f t="shared" si="33"/>
        <v>0</v>
      </c>
      <c r="L390" s="144">
        <f t="shared" si="33"/>
        <v>0</v>
      </c>
    </row>
    <row r="391" spans="1:12" ht="25.5" hidden="1" customHeight="1">
      <c r="A391" s="168">
        <v>3</v>
      </c>
      <c r="B391" s="169">
        <v>1</v>
      </c>
      <c r="C391" s="169">
        <v>1</v>
      </c>
      <c r="D391" s="169">
        <v>5</v>
      </c>
      <c r="E391" s="169">
        <v>1</v>
      </c>
      <c r="F391" s="171"/>
      <c r="G391" s="157" t="s">
        <v>145</v>
      </c>
      <c r="H391" s="202">
        <v>174</v>
      </c>
      <c r="I391" s="145">
        <f t="shared" si="33"/>
        <v>0</v>
      </c>
      <c r="J391" s="145">
        <f t="shared" si="33"/>
        <v>0</v>
      </c>
      <c r="K391" s="145">
        <f t="shared" si="33"/>
        <v>0</v>
      </c>
      <c r="L391" s="145">
        <f t="shared" si="33"/>
        <v>0</v>
      </c>
    </row>
    <row r="392" spans="1:12" ht="25.5" hidden="1" customHeight="1">
      <c r="A392" s="155">
        <v>3</v>
      </c>
      <c r="B392" s="156">
        <v>1</v>
      </c>
      <c r="C392" s="156">
        <v>1</v>
      </c>
      <c r="D392" s="156">
        <v>5</v>
      </c>
      <c r="E392" s="156">
        <v>1</v>
      </c>
      <c r="F392" s="158">
        <v>1</v>
      </c>
      <c r="G392" s="157" t="s">
        <v>145</v>
      </c>
      <c r="H392" s="202">
        <v>175</v>
      </c>
      <c r="I392" s="160">
        <v>0</v>
      </c>
      <c r="J392" s="162">
        <v>0</v>
      </c>
      <c r="K392" s="162">
        <v>0</v>
      </c>
      <c r="L392" s="162">
        <v>0</v>
      </c>
    </row>
    <row r="393" spans="1:12" ht="25.5" hidden="1" customHeight="1">
      <c r="A393" s="168">
        <v>3</v>
      </c>
      <c r="B393" s="169">
        <v>1</v>
      </c>
      <c r="C393" s="169">
        <v>2</v>
      </c>
      <c r="D393" s="169"/>
      <c r="E393" s="169"/>
      <c r="F393" s="171"/>
      <c r="G393" s="170" t="s">
        <v>146</v>
      </c>
      <c r="H393" s="202">
        <v>176</v>
      </c>
      <c r="I393" s="144">
        <f t="shared" ref="I393:L394" si="34">I394</f>
        <v>0</v>
      </c>
      <c r="J393" s="188">
        <f t="shared" si="34"/>
        <v>0</v>
      </c>
      <c r="K393" s="153">
        <f t="shared" si="34"/>
        <v>0</v>
      </c>
      <c r="L393" s="154">
        <f t="shared" si="34"/>
        <v>0</v>
      </c>
    </row>
    <row r="394" spans="1:12" ht="25.5" hidden="1" customHeight="1">
      <c r="A394" s="155">
        <v>3</v>
      </c>
      <c r="B394" s="156">
        <v>1</v>
      </c>
      <c r="C394" s="156">
        <v>2</v>
      </c>
      <c r="D394" s="156">
        <v>1</v>
      </c>
      <c r="E394" s="156"/>
      <c r="F394" s="158"/>
      <c r="G394" s="170" t="s">
        <v>146</v>
      </c>
      <c r="H394" s="202">
        <v>177</v>
      </c>
      <c r="I394" s="165">
        <f t="shared" si="34"/>
        <v>0</v>
      </c>
      <c r="J394" s="185">
        <f t="shared" si="34"/>
        <v>0</v>
      </c>
      <c r="K394" s="145">
        <f t="shared" si="34"/>
        <v>0</v>
      </c>
      <c r="L394" s="144">
        <f t="shared" si="34"/>
        <v>0</v>
      </c>
    </row>
    <row r="395" spans="1:12" ht="25.5" hidden="1" customHeight="1">
      <c r="A395" s="150">
        <v>3</v>
      </c>
      <c r="B395" s="148">
        <v>1</v>
      </c>
      <c r="C395" s="148">
        <v>2</v>
      </c>
      <c r="D395" s="148">
        <v>1</v>
      </c>
      <c r="E395" s="148">
        <v>1</v>
      </c>
      <c r="F395" s="151"/>
      <c r="G395" s="170" t="s">
        <v>146</v>
      </c>
      <c r="H395" s="202">
        <v>178</v>
      </c>
      <c r="I395" s="144">
        <f>SUM(I396:I399)</f>
        <v>0</v>
      </c>
      <c r="J395" s="187">
        <f>SUM(J396:J399)</f>
        <v>0</v>
      </c>
      <c r="K395" s="166">
        <f>SUM(K396:K399)</f>
        <v>0</v>
      </c>
      <c r="L395" s="165">
        <f>SUM(L396:L399)</f>
        <v>0</v>
      </c>
    </row>
    <row r="396" spans="1:12" ht="38.25" hidden="1" customHeight="1">
      <c r="A396" s="155">
        <v>3</v>
      </c>
      <c r="B396" s="156">
        <v>1</v>
      </c>
      <c r="C396" s="156">
        <v>2</v>
      </c>
      <c r="D396" s="156">
        <v>1</v>
      </c>
      <c r="E396" s="156">
        <v>1</v>
      </c>
      <c r="F396" s="158">
        <v>2</v>
      </c>
      <c r="G396" s="157" t="s">
        <v>427</v>
      </c>
      <c r="H396" s="202">
        <v>179</v>
      </c>
      <c r="I396" s="162">
        <v>0</v>
      </c>
      <c r="J396" s="162">
        <v>0</v>
      </c>
      <c r="K396" s="162">
        <v>0</v>
      </c>
      <c r="L396" s="162">
        <v>0</v>
      </c>
    </row>
    <row r="397" spans="1:12" hidden="1">
      <c r="A397" s="155">
        <v>3</v>
      </c>
      <c r="B397" s="156">
        <v>1</v>
      </c>
      <c r="C397" s="156">
        <v>2</v>
      </c>
      <c r="D397" s="155">
        <v>1</v>
      </c>
      <c r="E397" s="156">
        <v>1</v>
      </c>
      <c r="F397" s="158">
        <v>3</v>
      </c>
      <c r="G397" s="157" t="s">
        <v>147</v>
      </c>
      <c r="H397" s="202">
        <v>180</v>
      </c>
      <c r="I397" s="162">
        <v>0</v>
      </c>
      <c r="J397" s="162">
        <v>0</v>
      </c>
      <c r="K397" s="162">
        <v>0</v>
      </c>
      <c r="L397" s="162">
        <v>0</v>
      </c>
    </row>
    <row r="398" spans="1:12" ht="25.5" hidden="1" customHeight="1">
      <c r="A398" s="155">
        <v>3</v>
      </c>
      <c r="B398" s="156">
        <v>1</v>
      </c>
      <c r="C398" s="156">
        <v>2</v>
      </c>
      <c r="D398" s="155">
        <v>1</v>
      </c>
      <c r="E398" s="156">
        <v>1</v>
      </c>
      <c r="F398" s="158">
        <v>4</v>
      </c>
      <c r="G398" s="157" t="s">
        <v>148</v>
      </c>
      <c r="H398" s="202">
        <v>181</v>
      </c>
      <c r="I398" s="162">
        <v>0</v>
      </c>
      <c r="J398" s="162">
        <v>0</v>
      </c>
      <c r="K398" s="162">
        <v>0</v>
      </c>
      <c r="L398" s="162">
        <v>0</v>
      </c>
    </row>
    <row r="399" spans="1:12" hidden="1">
      <c r="A399" s="168">
        <v>3</v>
      </c>
      <c r="B399" s="177">
        <v>1</v>
      </c>
      <c r="C399" s="177">
        <v>2</v>
      </c>
      <c r="D399" s="176">
        <v>1</v>
      </c>
      <c r="E399" s="177">
        <v>1</v>
      </c>
      <c r="F399" s="178">
        <v>5</v>
      </c>
      <c r="G399" s="179" t="s">
        <v>149</v>
      </c>
      <c r="H399" s="202">
        <v>182</v>
      </c>
      <c r="I399" s="162">
        <v>0</v>
      </c>
      <c r="J399" s="162">
        <v>0</v>
      </c>
      <c r="K399" s="162">
        <v>0</v>
      </c>
      <c r="L399" s="210">
        <v>0</v>
      </c>
    </row>
    <row r="400" spans="1:12" hidden="1">
      <c r="A400" s="155">
        <v>3</v>
      </c>
      <c r="B400" s="156">
        <v>1</v>
      </c>
      <c r="C400" s="156">
        <v>3</v>
      </c>
      <c r="D400" s="155"/>
      <c r="E400" s="156"/>
      <c r="F400" s="158"/>
      <c r="G400" s="157" t="s">
        <v>150</v>
      </c>
      <c r="H400" s="202">
        <v>183</v>
      </c>
      <c r="I400" s="144">
        <f>SUM(I401+I404)</f>
        <v>0</v>
      </c>
      <c r="J400" s="185">
        <f>SUM(J401+J404)</f>
        <v>0</v>
      </c>
      <c r="K400" s="145">
        <f>SUM(K401+K404)</f>
        <v>0</v>
      </c>
      <c r="L400" s="144">
        <f>SUM(L401+L404)</f>
        <v>0</v>
      </c>
    </row>
    <row r="401" spans="1:15" ht="25.5" hidden="1" customHeight="1">
      <c r="A401" s="150">
        <v>3</v>
      </c>
      <c r="B401" s="148">
        <v>1</v>
      </c>
      <c r="C401" s="148">
        <v>3</v>
      </c>
      <c r="D401" s="150">
        <v>1</v>
      </c>
      <c r="E401" s="155"/>
      <c r="F401" s="151"/>
      <c r="G401" s="149" t="s">
        <v>151</v>
      </c>
      <c r="H401" s="202">
        <v>184</v>
      </c>
      <c r="I401" s="165">
        <f t="shared" ref="I401:L402" si="35">I402</f>
        <v>0</v>
      </c>
      <c r="J401" s="187">
        <f t="shared" si="35"/>
        <v>0</v>
      </c>
      <c r="K401" s="166">
        <f t="shared" si="35"/>
        <v>0</v>
      </c>
      <c r="L401" s="165">
        <f t="shared" si="35"/>
        <v>0</v>
      </c>
    </row>
    <row r="402" spans="1:15" ht="25.5" hidden="1" customHeight="1">
      <c r="A402" s="155">
        <v>3</v>
      </c>
      <c r="B402" s="156">
        <v>1</v>
      </c>
      <c r="C402" s="156">
        <v>3</v>
      </c>
      <c r="D402" s="155">
        <v>1</v>
      </c>
      <c r="E402" s="155">
        <v>1</v>
      </c>
      <c r="F402" s="158"/>
      <c r="G402" s="149" t="s">
        <v>151</v>
      </c>
      <c r="H402" s="202">
        <v>185</v>
      </c>
      <c r="I402" s="144">
        <f t="shared" si="35"/>
        <v>0</v>
      </c>
      <c r="J402" s="185">
        <f t="shared" si="35"/>
        <v>0</v>
      </c>
      <c r="K402" s="145">
        <f t="shared" si="35"/>
        <v>0</v>
      </c>
      <c r="L402" s="144">
        <f t="shared" si="35"/>
        <v>0</v>
      </c>
    </row>
    <row r="403" spans="1:15" ht="25.5" hidden="1" customHeight="1">
      <c r="A403" s="155">
        <v>3</v>
      </c>
      <c r="B403" s="157">
        <v>1</v>
      </c>
      <c r="C403" s="155">
        <v>3</v>
      </c>
      <c r="D403" s="156">
        <v>1</v>
      </c>
      <c r="E403" s="156">
        <v>1</v>
      </c>
      <c r="F403" s="158">
        <v>1</v>
      </c>
      <c r="G403" s="149" t="s">
        <v>151</v>
      </c>
      <c r="H403" s="202">
        <v>186</v>
      </c>
      <c r="I403" s="210">
        <v>0</v>
      </c>
      <c r="J403" s="210">
        <v>0</v>
      </c>
      <c r="K403" s="210">
        <v>0</v>
      </c>
      <c r="L403" s="210">
        <v>0</v>
      </c>
    </row>
    <row r="404" spans="1:15" hidden="1">
      <c r="A404" s="155">
        <v>3</v>
      </c>
      <c r="B404" s="157">
        <v>1</v>
      </c>
      <c r="C404" s="155">
        <v>3</v>
      </c>
      <c r="D404" s="156">
        <v>2</v>
      </c>
      <c r="E404" s="156"/>
      <c r="F404" s="158"/>
      <c r="G404" s="157" t="s">
        <v>152</v>
      </c>
      <c r="H404" s="202">
        <v>187</v>
      </c>
      <c r="I404" s="144">
        <f>I405</f>
        <v>0</v>
      </c>
      <c r="J404" s="185">
        <f>J405</f>
        <v>0</v>
      </c>
      <c r="K404" s="145">
        <f>K405</f>
        <v>0</v>
      </c>
      <c r="L404" s="144">
        <f>L405</f>
        <v>0</v>
      </c>
    </row>
    <row r="405" spans="1:15" hidden="1">
      <c r="A405" s="150">
        <v>3</v>
      </c>
      <c r="B405" s="149">
        <v>1</v>
      </c>
      <c r="C405" s="150">
        <v>3</v>
      </c>
      <c r="D405" s="148">
        <v>2</v>
      </c>
      <c r="E405" s="148">
        <v>1</v>
      </c>
      <c r="F405" s="151"/>
      <c r="G405" s="157" t="s">
        <v>152</v>
      </c>
      <c r="H405" s="202">
        <v>188</v>
      </c>
      <c r="I405" s="144">
        <f>SUM(I406:I411)</f>
        <v>0</v>
      </c>
      <c r="J405" s="144">
        <f>SUM(J406:J411)</f>
        <v>0</v>
      </c>
      <c r="K405" s="144">
        <f>SUM(K406:K411)</f>
        <v>0</v>
      </c>
      <c r="L405" s="144">
        <f>SUM(L406:L411)</f>
        <v>0</v>
      </c>
      <c r="M405" s="217"/>
      <c r="N405" s="217"/>
      <c r="O405" s="217"/>
    </row>
    <row r="406" spans="1:15" hidden="1">
      <c r="A406" s="155">
        <v>3</v>
      </c>
      <c r="B406" s="157">
        <v>1</v>
      </c>
      <c r="C406" s="155">
        <v>3</v>
      </c>
      <c r="D406" s="156">
        <v>2</v>
      </c>
      <c r="E406" s="156">
        <v>1</v>
      </c>
      <c r="F406" s="158">
        <v>1</v>
      </c>
      <c r="G406" s="157" t="s">
        <v>153</v>
      </c>
      <c r="H406" s="202">
        <v>189</v>
      </c>
      <c r="I406" s="162">
        <v>0</v>
      </c>
      <c r="J406" s="162">
        <v>0</v>
      </c>
      <c r="K406" s="162">
        <v>0</v>
      </c>
      <c r="L406" s="210">
        <v>0</v>
      </c>
    </row>
    <row r="407" spans="1:15" ht="25.5" hidden="1" customHeight="1">
      <c r="A407" s="155">
        <v>3</v>
      </c>
      <c r="B407" s="157">
        <v>1</v>
      </c>
      <c r="C407" s="155">
        <v>3</v>
      </c>
      <c r="D407" s="156">
        <v>2</v>
      </c>
      <c r="E407" s="156">
        <v>1</v>
      </c>
      <c r="F407" s="158">
        <v>2</v>
      </c>
      <c r="G407" s="157" t="s">
        <v>154</v>
      </c>
      <c r="H407" s="202">
        <v>190</v>
      </c>
      <c r="I407" s="162">
        <v>0</v>
      </c>
      <c r="J407" s="162">
        <v>0</v>
      </c>
      <c r="K407" s="162">
        <v>0</v>
      </c>
      <c r="L407" s="162">
        <v>0</v>
      </c>
    </row>
    <row r="408" spans="1:15" hidden="1">
      <c r="A408" s="155">
        <v>3</v>
      </c>
      <c r="B408" s="157">
        <v>1</v>
      </c>
      <c r="C408" s="155">
        <v>3</v>
      </c>
      <c r="D408" s="156">
        <v>2</v>
      </c>
      <c r="E408" s="156">
        <v>1</v>
      </c>
      <c r="F408" s="158">
        <v>3</v>
      </c>
      <c r="G408" s="157" t="s">
        <v>155</v>
      </c>
      <c r="H408" s="202">
        <v>191</v>
      </c>
      <c r="I408" s="162">
        <v>0</v>
      </c>
      <c r="J408" s="162">
        <v>0</v>
      </c>
      <c r="K408" s="162">
        <v>0</v>
      </c>
      <c r="L408" s="162">
        <v>0</v>
      </c>
    </row>
    <row r="409" spans="1:15" ht="25.5" hidden="1" customHeight="1">
      <c r="A409" s="155">
        <v>3</v>
      </c>
      <c r="B409" s="157">
        <v>1</v>
      </c>
      <c r="C409" s="155">
        <v>3</v>
      </c>
      <c r="D409" s="156">
        <v>2</v>
      </c>
      <c r="E409" s="156">
        <v>1</v>
      </c>
      <c r="F409" s="158">
        <v>4</v>
      </c>
      <c r="G409" s="157" t="s">
        <v>428</v>
      </c>
      <c r="H409" s="202">
        <v>192</v>
      </c>
      <c r="I409" s="162">
        <v>0</v>
      </c>
      <c r="J409" s="162">
        <v>0</v>
      </c>
      <c r="K409" s="162">
        <v>0</v>
      </c>
      <c r="L409" s="210">
        <v>0</v>
      </c>
    </row>
    <row r="410" spans="1:15" hidden="1">
      <c r="A410" s="155">
        <v>3</v>
      </c>
      <c r="B410" s="157">
        <v>1</v>
      </c>
      <c r="C410" s="155">
        <v>3</v>
      </c>
      <c r="D410" s="156">
        <v>2</v>
      </c>
      <c r="E410" s="156">
        <v>1</v>
      </c>
      <c r="F410" s="158">
        <v>5</v>
      </c>
      <c r="G410" s="149" t="s">
        <v>156</v>
      </c>
      <c r="H410" s="202">
        <v>193</v>
      </c>
      <c r="I410" s="162">
        <v>0</v>
      </c>
      <c r="J410" s="162">
        <v>0</v>
      </c>
      <c r="K410" s="162">
        <v>0</v>
      </c>
      <c r="L410" s="162">
        <v>0</v>
      </c>
    </row>
    <row r="411" spans="1:15" hidden="1">
      <c r="A411" s="155">
        <v>3</v>
      </c>
      <c r="B411" s="157">
        <v>1</v>
      </c>
      <c r="C411" s="155">
        <v>3</v>
      </c>
      <c r="D411" s="156">
        <v>2</v>
      </c>
      <c r="E411" s="156">
        <v>1</v>
      </c>
      <c r="F411" s="158">
        <v>6</v>
      </c>
      <c r="G411" s="149" t="s">
        <v>152</v>
      </c>
      <c r="H411" s="202">
        <v>194</v>
      </c>
      <c r="I411" s="162">
        <v>0</v>
      </c>
      <c r="J411" s="162">
        <v>0</v>
      </c>
      <c r="K411" s="162">
        <v>0</v>
      </c>
      <c r="L411" s="210">
        <v>0</v>
      </c>
    </row>
    <row r="412" spans="1:15" ht="25.5" hidden="1" customHeight="1">
      <c r="A412" s="150">
        <v>3</v>
      </c>
      <c r="B412" s="148">
        <v>1</v>
      </c>
      <c r="C412" s="148">
        <v>4</v>
      </c>
      <c r="D412" s="148"/>
      <c r="E412" s="148"/>
      <c r="F412" s="151"/>
      <c r="G412" s="149" t="s">
        <v>157</v>
      </c>
      <c r="H412" s="202">
        <v>195</v>
      </c>
      <c r="I412" s="165">
        <f t="shared" ref="I412:L414" si="36">I413</f>
        <v>0</v>
      </c>
      <c r="J412" s="187">
        <f t="shared" si="36"/>
        <v>0</v>
      </c>
      <c r="K412" s="166">
        <f t="shared" si="36"/>
        <v>0</v>
      </c>
      <c r="L412" s="166">
        <f t="shared" si="36"/>
        <v>0</v>
      </c>
    </row>
    <row r="413" spans="1:15" ht="25.5" hidden="1" customHeight="1">
      <c r="A413" s="168">
        <v>3</v>
      </c>
      <c r="B413" s="177">
        <v>1</v>
      </c>
      <c r="C413" s="177">
        <v>4</v>
      </c>
      <c r="D413" s="177">
        <v>1</v>
      </c>
      <c r="E413" s="177"/>
      <c r="F413" s="178"/>
      <c r="G413" s="149" t="s">
        <v>157</v>
      </c>
      <c r="H413" s="202">
        <v>196</v>
      </c>
      <c r="I413" s="172">
        <f t="shared" si="36"/>
        <v>0</v>
      </c>
      <c r="J413" s="200">
        <f t="shared" si="36"/>
        <v>0</v>
      </c>
      <c r="K413" s="173">
        <f t="shared" si="36"/>
        <v>0</v>
      </c>
      <c r="L413" s="173">
        <f t="shared" si="36"/>
        <v>0</v>
      </c>
    </row>
    <row r="414" spans="1:15" ht="25.5" hidden="1" customHeight="1">
      <c r="A414" s="155">
        <v>3</v>
      </c>
      <c r="B414" s="156">
        <v>1</v>
      </c>
      <c r="C414" s="156">
        <v>4</v>
      </c>
      <c r="D414" s="156">
        <v>1</v>
      </c>
      <c r="E414" s="156">
        <v>1</v>
      </c>
      <c r="F414" s="158"/>
      <c r="G414" s="149" t="s">
        <v>158</v>
      </c>
      <c r="H414" s="202">
        <v>197</v>
      </c>
      <c r="I414" s="144">
        <f t="shared" si="36"/>
        <v>0</v>
      </c>
      <c r="J414" s="185">
        <f t="shared" si="36"/>
        <v>0</v>
      </c>
      <c r="K414" s="145">
        <f t="shared" si="36"/>
        <v>0</v>
      </c>
      <c r="L414" s="145">
        <f t="shared" si="36"/>
        <v>0</v>
      </c>
    </row>
    <row r="415" spans="1:15" ht="25.5" hidden="1" customHeight="1">
      <c r="A415" s="159">
        <v>3</v>
      </c>
      <c r="B415" s="155">
        <v>1</v>
      </c>
      <c r="C415" s="156">
        <v>4</v>
      </c>
      <c r="D415" s="156">
        <v>1</v>
      </c>
      <c r="E415" s="156">
        <v>1</v>
      </c>
      <c r="F415" s="158">
        <v>1</v>
      </c>
      <c r="G415" s="149" t="s">
        <v>158</v>
      </c>
      <c r="H415" s="202">
        <v>198</v>
      </c>
      <c r="I415" s="162">
        <v>0</v>
      </c>
      <c r="J415" s="162">
        <v>0</v>
      </c>
      <c r="K415" s="162">
        <v>0</v>
      </c>
      <c r="L415" s="162">
        <v>0</v>
      </c>
    </row>
    <row r="416" spans="1:15" ht="25.5" hidden="1" customHeight="1">
      <c r="A416" s="159">
        <v>3</v>
      </c>
      <c r="B416" s="156">
        <v>1</v>
      </c>
      <c r="C416" s="156">
        <v>5</v>
      </c>
      <c r="D416" s="156"/>
      <c r="E416" s="156"/>
      <c r="F416" s="158"/>
      <c r="G416" s="157" t="s">
        <v>429</v>
      </c>
      <c r="H416" s="202">
        <v>199</v>
      </c>
      <c r="I416" s="144">
        <f t="shared" ref="I416:L417" si="37">I417</f>
        <v>0</v>
      </c>
      <c r="J416" s="144">
        <f t="shared" si="37"/>
        <v>0</v>
      </c>
      <c r="K416" s="144">
        <f t="shared" si="37"/>
        <v>0</v>
      </c>
      <c r="L416" s="144">
        <f t="shared" si="37"/>
        <v>0</v>
      </c>
    </row>
    <row r="417" spans="1:12" ht="25.5" hidden="1" customHeight="1">
      <c r="A417" s="159">
        <v>3</v>
      </c>
      <c r="B417" s="156">
        <v>1</v>
      </c>
      <c r="C417" s="156">
        <v>5</v>
      </c>
      <c r="D417" s="156">
        <v>1</v>
      </c>
      <c r="E417" s="156"/>
      <c r="F417" s="158"/>
      <c r="G417" s="157" t="s">
        <v>429</v>
      </c>
      <c r="H417" s="202">
        <v>200</v>
      </c>
      <c r="I417" s="144">
        <f t="shared" si="37"/>
        <v>0</v>
      </c>
      <c r="J417" s="144">
        <f t="shared" si="37"/>
        <v>0</v>
      </c>
      <c r="K417" s="144">
        <f t="shared" si="37"/>
        <v>0</v>
      </c>
      <c r="L417" s="144">
        <f t="shared" si="37"/>
        <v>0</v>
      </c>
    </row>
    <row r="418" spans="1:12" ht="25.5" hidden="1" customHeight="1">
      <c r="A418" s="159">
        <v>3</v>
      </c>
      <c r="B418" s="156">
        <v>1</v>
      </c>
      <c r="C418" s="156">
        <v>5</v>
      </c>
      <c r="D418" s="156">
        <v>1</v>
      </c>
      <c r="E418" s="156">
        <v>1</v>
      </c>
      <c r="F418" s="158"/>
      <c r="G418" s="157" t="s">
        <v>429</v>
      </c>
      <c r="H418" s="202">
        <v>201</v>
      </c>
      <c r="I418" s="144">
        <f>SUM(I419:I421)</f>
        <v>0</v>
      </c>
      <c r="J418" s="144">
        <f>SUM(J419:J421)</f>
        <v>0</v>
      </c>
      <c r="K418" s="144">
        <f>SUM(K419:K421)</f>
        <v>0</v>
      </c>
      <c r="L418" s="144">
        <f>SUM(L419:L421)</f>
        <v>0</v>
      </c>
    </row>
    <row r="419" spans="1:12" hidden="1">
      <c r="A419" s="159">
        <v>3</v>
      </c>
      <c r="B419" s="156">
        <v>1</v>
      </c>
      <c r="C419" s="156">
        <v>5</v>
      </c>
      <c r="D419" s="156">
        <v>1</v>
      </c>
      <c r="E419" s="156">
        <v>1</v>
      </c>
      <c r="F419" s="158">
        <v>1</v>
      </c>
      <c r="G419" s="212" t="s">
        <v>159</v>
      </c>
      <c r="H419" s="202">
        <v>202</v>
      </c>
      <c r="I419" s="162">
        <v>0</v>
      </c>
      <c r="J419" s="162">
        <v>0</v>
      </c>
      <c r="K419" s="162">
        <v>0</v>
      </c>
      <c r="L419" s="162">
        <v>0</v>
      </c>
    </row>
    <row r="420" spans="1:12" hidden="1">
      <c r="A420" s="159">
        <v>3</v>
      </c>
      <c r="B420" s="156">
        <v>1</v>
      </c>
      <c r="C420" s="156">
        <v>5</v>
      </c>
      <c r="D420" s="156">
        <v>1</v>
      </c>
      <c r="E420" s="156">
        <v>1</v>
      </c>
      <c r="F420" s="158">
        <v>2</v>
      </c>
      <c r="G420" s="212" t="s">
        <v>160</v>
      </c>
      <c r="H420" s="202">
        <v>203</v>
      </c>
      <c r="I420" s="162">
        <v>0</v>
      </c>
      <c r="J420" s="162">
        <v>0</v>
      </c>
      <c r="K420" s="162">
        <v>0</v>
      </c>
      <c r="L420" s="162">
        <v>0</v>
      </c>
    </row>
    <row r="421" spans="1:12" ht="25.5" hidden="1" customHeight="1">
      <c r="A421" s="159">
        <v>3</v>
      </c>
      <c r="B421" s="156">
        <v>1</v>
      </c>
      <c r="C421" s="156">
        <v>5</v>
      </c>
      <c r="D421" s="156">
        <v>1</v>
      </c>
      <c r="E421" s="156">
        <v>1</v>
      </c>
      <c r="F421" s="158">
        <v>3</v>
      </c>
      <c r="G421" s="212" t="s">
        <v>161</v>
      </c>
      <c r="H421" s="202">
        <v>204</v>
      </c>
      <c r="I421" s="162">
        <v>0</v>
      </c>
      <c r="J421" s="162">
        <v>0</v>
      </c>
      <c r="K421" s="162">
        <v>0</v>
      </c>
      <c r="L421" s="162">
        <v>0</v>
      </c>
    </row>
    <row r="422" spans="1:12" ht="38.25" hidden="1" customHeight="1">
      <c r="A422" s="140">
        <v>3</v>
      </c>
      <c r="B422" s="141">
        <v>2</v>
      </c>
      <c r="C422" s="141"/>
      <c r="D422" s="141"/>
      <c r="E422" s="141"/>
      <c r="F422" s="143"/>
      <c r="G422" s="142" t="s">
        <v>162</v>
      </c>
      <c r="H422" s="202">
        <v>205</v>
      </c>
      <c r="I422" s="144">
        <f>SUM(I423+I455)</f>
        <v>0</v>
      </c>
      <c r="J422" s="185">
        <f>SUM(J423+J455)</f>
        <v>0</v>
      </c>
      <c r="K422" s="145">
        <f>SUM(K423+K455)</f>
        <v>0</v>
      </c>
      <c r="L422" s="145">
        <f>SUM(L423+L455)</f>
        <v>0</v>
      </c>
    </row>
    <row r="423" spans="1:12" ht="25.5" hidden="1" customHeight="1">
      <c r="A423" s="168">
        <v>3</v>
      </c>
      <c r="B423" s="176">
        <v>2</v>
      </c>
      <c r="C423" s="177">
        <v>1</v>
      </c>
      <c r="D423" s="177"/>
      <c r="E423" s="177"/>
      <c r="F423" s="178"/>
      <c r="G423" s="179" t="s">
        <v>163</v>
      </c>
      <c r="H423" s="202">
        <v>206</v>
      </c>
      <c r="I423" s="172">
        <f>SUM(I424+I433+I437+I441+I445+I448+I451)</f>
        <v>0</v>
      </c>
      <c r="J423" s="200">
        <f>SUM(J424+J433+J437+J441+J445+J448+J451)</f>
        <v>0</v>
      </c>
      <c r="K423" s="173">
        <f>SUM(K424+K433+K437+K441+K445+K448+K451)</f>
        <v>0</v>
      </c>
      <c r="L423" s="173">
        <f>SUM(L424+L433+L437+L441+L445+L448+L451)</f>
        <v>0</v>
      </c>
    </row>
    <row r="424" spans="1:12" hidden="1">
      <c r="A424" s="155">
        <v>3</v>
      </c>
      <c r="B424" s="156">
        <v>2</v>
      </c>
      <c r="C424" s="156">
        <v>1</v>
      </c>
      <c r="D424" s="156">
        <v>1</v>
      </c>
      <c r="E424" s="156"/>
      <c r="F424" s="158"/>
      <c r="G424" s="157" t="s">
        <v>164</v>
      </c>
      <c r="H424" s="202">
        <v>207</v>
      </c>
      <c r="I424" s="172">
        <f>I425</f>
        <v>0</v>
      </c>
      <c r="J424" s="172">
        <f>J425</f>
        <v>0</v>
      </c>
      <c r="K424" s="172">
        <f>K425</f>
        <v>0</v>
      </c>
      <c r="L424" s="172">
        <f>L425</f>
        <v>0</v>
      </c>
    </row>
    <row r="425" spans="1:12" hidden="1">
      <c r="A425" s="155">
        <v>3</v>
      </c>
      <c r="B425" s="155">
        <v>2</v>
      </c>
      <c r="C425" s="156">
        <v>1</v>
      </c>
      <c r="D425" s="156">
        <v>1</v>
      </c>
      <c r="E425" s="156">
        <v>1</v>
      </c>
      <c r="F425" s="158"/>
      <c r="G425" s="157" t="s">
        <v>165</v>
      </c>
      <c r="H425" s="202">
        <v>208</v>
      </c>
      <c r="I425" s="144">
        <f>SUM(I426:I426)</f>
        <v>0</v>
      </c>
      <c r="J425" s="185">
        <f>SUM(J426:J426)</f>
        <v>0</v>
      </c>
      <c r="K425" s="145">
        <f>SUM(K426:K426)</f>
        <v>0</v>
      </c>
      <c r="L425" s="145">
        <f>SUM(L426:L426)</f>
        <v>0</v>
      </c>
    </row>
    <row r="426" spans="1:12" hidden="1">
      <c r="A426" s="168">
        <v>3</v>
      </c>
      <c r="B426" s="168">
        <v>2</v>
      </c>
      <c r="C426" s="177">
        <v>1</v>
      </c>
      <c r="D426" s="177">
        <v>1</v>
      </c>
      <c r="E426" s="177">
        <v>1</v>
      </c>
      <c r="F426" s="178">
        <v>1</v>
      </c>
      <c r="G426" s="179" t="s">
        <v>165</v>
      </c>
      <c r="H426" s="202">
        <v>209</v>
      </c>
      <c r="I426" s="162">
        <v>0</v>
      </c>
      <c r="J426" s="162">
        <v>0</v>
      </c>
      <c r="K426" s="162">
        <v>0</v>
      </c>
      <c r="L426" s="162">
        <v>0</v>
      </c>
    </row>
    <row r="427" spans="1:12" hidden="1">
      <c r="A427" s="168">
        <v>3</v>
      </c>
      <c r="B427" s="177">
        <v>2</v>
      </c>
      <c r="C427" s="177">
        <v>1</v>
      </c>
      <c r="D427" s="177">
        <v>1</v>
      </c>
      <c r="E427" s="177">
        <v>2</v>
      </c>
      <c r="F427" s="178"/>
      <c r="G427" s="179" t="s">
        <v>166</v>
      </c>
      <c r="H427" s="202">
        <v>210</v>
      </c>
      <c r="I427" s="144">
        <f>SUM(I428:I429)</f>
        <v>0</v>
      </c>
      <c r="J427" s="144">
        <f>SUM(J428:J429)</f>
        <v>0</v>
      </c>
      <c r="K427" s="144">
        <f>SUM(K428:K429)</f>
        <v>0</v>
      </c>
      <c r="L427" s="144">
        <f>SUM(L428:L429)</f>
        <v>0</v>
      </c>
    </row>
    <row r="428" spans="1:12" hidden="1">
      <c r="A428" s="168">
        <v>3</v>
      </c>
      <c r="B428" s="177">
        <v>2</v>
      </c>
      <c r="C428" s="177">
        <v>1</v>
      </c>
      <c r="D428" s="177">
        <v>1</v>
      </c>
      <c r="E428" s="177">
        <v>2</v>
      </c>
      <c r="F428" s="178">
        <v>1</v>
      </c>
      <c r="G428" s="179" t="s">
        <v>167</v>
      </c>
      <c r="H428" s="202">
        <v>211</v>
      </c>
      <c r="I428" s="162">
        <v>0</v>
      </c>
      <c r="J428" s="162">
        <v>0</v>
      </c>
      <c r="K428" s="162">
        <v>0</v>
      </c>
      <c r="L428" s="162">
        <v>0</v>
      </c>
    </row>
    <row r="429" spans="1:12" hidden="1">
      <c r="A429" s="168">
        <v>3</v>
      </c>
      <c r="B429" s="177">
        <v>2</v>
      </c>
      <c r="C429" s="177">
        <v>1</v>
      </c>
      <c r="D429" s="177">
        <v>1</v>
      </c>
      <c r="E429" s="177">
        <v>2</v>
      </c>
      <c r="F429" s="178">
        <v>2</v>
      </c>
      <c r="G429" s="179" t="s">
        <v>168</v>
      </c>
      <c r="H429" s="202">
        <v>212</v>
      </c>
      <c r="I429" s="162">
        <v>0</v>
      </c>
      <c r="J429" s="162">
        <v>0</v>
      </c>
      <c r="K429" s="162">
        <v>0</v>
      </c>
      <c r="L429" s="162">
        <v>0</v>
      </c>
    </row>
    <row r="430" spans="1:12" hidden="1">
      <c r="A430" s="168">
        <v>3</v>
      </c>
      <c r="B430" s="177">
        <v>2</v>
      </c>
      <c r="C430" s="177">
        <v>1</v>
      </c>
      <c r="D430" s="177">
        <v>1</v>
      </c>
      <c r="E430" s="177">
        <v>3</v>
      </c>
      <c r="F430" s="218"/>
      <c r="G430" s="179" t="s">
        <v>169</v>
      </c>
      <c r="H430" s="202">
        <v>213</v>
      </c>
      <c r="I430" s="144">
        <f>SUM(I431:I432)</f>
        <v>0</v>
      </c>
      <c r="J430" s="144">
        <f>SUM(J431:J432)</f>
        <v>0</v>
      </c>
      <c r="K430" s="144">
        <f>SUM(K431:K432)</f>
        <v>0</v>
      </c>
      <c r="L430" s="144">
        <f>SUM(L431:L432)</f>
        <v>0</v>
      </c>
    </row>
    <row r="431" spans="1:12" hidden="1">
      <c r="A431" s="168">
        <v>3</v>
      </c>
      <c r="B431" s="177">
        <v>2</v>
      </c>
      <c r="C431" s="177">
        <v>1</v>
      </c>
      <c r="D431" s="177">
        <v>1</v>
      </c>
      <c r="E431" s="177">
        <v>3</v>
      </c>
      <c r="F431" s="178">
        <v>1</v>
      </c>
      <c r="G431" s="179" t="s">
        <v>170</v>
      </c>
      <c r="H431" s="202">
        <v>214</v>
      </c>
      <c r="I431" s="162">
        <v>0</v>
      </c>
      <c r="J431" s="162">
        <v>0</v>
      </c>
      <c r="K431" s="162">
        <v>0</v>
      </c>
      <c r="L431" s="162">
        <v>0</v>
      </c>
    </row>
    <row r="432" spans="1:12" hidden="1">
      <c r="A432" s="168">
        <v>3</v>
      </c>
      <c r="B432" s="177">
        <v>2</v>
      </c>
      <c r="C432" s="177">
        <v>1</v>
      </c>
      <c r="D432" s="177">
        <v>1</v>
      </c>
      <c r="E432" s="177">
        <v>3</v>
      </c>
      <c r="F432" s="178">
        <v>2</v>
      </c>
      <c r="G432" s="179" t="s">
        <v>171</v>
      </c>
      <c r="H432" s="202">
        <v>215</v>
      </c>
      <c r="I432" s="162">
        <v>0</v>
      </c>
      <c r="J432" s="162">
        <v>0</v>
      </c>
      <c r="K432" s="162">
        <v>0</v>
      </c>
      <c r="L432" s="162">
        <v>0</v>
      </c>
    </row>
    <row r="433" spans="1:12" hidden="1">
      <c r="A433" s="155">
        <v>3</v>
      </c>
      <c r="B433" s="156">
        <v>2</v>
      </c>
      <c r="C433" s="156">
        <v>1</v>
      </c>
      <c r="D433" s="156">
        <v>2</v>
      </c>
      <c r="E433" s="156"/>
      <c r="F433" s="158"/>
      <c r="G433" s="157" t="s">
        <v>172</v>
      </c>
      <c r="H433" s="202">
        <v>216</v>
      </c>
      <c r="I433" s="144">
        <f>I434</f>
        <v>0</v>
      </c>
      <c r="J433" s="144">
        <f>J434</f>
        <v>0</v>
      </c>
      <c r="K433" s="144">
        <f>K434</f>
        <v>0</v>
      </c>
      <c r="L433" s="144">
        <f>L434</f>
        <v>0</v>
      </c>
    </row>
    <row r="434" spans="1:12" hidden="1">
      <c r="A434" s="155">
        <v>3</v>
      </c>
      <c r="B434" s="156">
        <v>2</v>
      </c>
      <c r="C434" s="156">
        <v>1</v>
      </c>
      <c r="D434" s="156">
        <v>2</v>
      </c>
      <c r="E434" s="156">
        <v>1</v>
      </c>
      <c r="F434" s="158"/>
      <c r="G434" s="157" t="s">
        <v>172</v>
      </c>
      <c r="H434" s="202">
        <v>217</v>
      </c>
      <c r="I434" s="144">
        <f>SUM(I435:I436)</f>
        <v>0</v>
      </c>
      <c r="J434" s="185">
        <f>SUM(J435:J436)</f>
        <v>0</v>
      </c>
      <c r="K434" s="145">
        <f>SUM(K435:K436)</f>
        <v>0</v>
      </c>
      <c r="L434" s="145">
        <f>SUM(L435:L436)</f>
        <v>0</v>
      </c>
    </row>
    <row r="435" spans="1:12" ht="25.5" hidden="1" customHeight="1">
      <c r="A435" s="168">
        <v>3</v>
      </c>
      <c r="B435" s="176">
        <v>2</v>
      </c>
      <c r="C435" s="177">
        <v>1</v>
      </c>
      <c r="D435" s="177">
        <v>2</v>
      </c>
      <c r="E435" s="177">
        <v>1</v>
      </c>
      <c r="F435" s="178">
        <v>1</v>
      </c>
      <c r="G435" s="179" t="s">
        <v>173</v>
      </c>
      <c r="H435" s="202">
        <v>218</v>
      </c>
      <c r="I435" s="162">
        <v>0</v>
      </c>
      <c r="J435" s="162">
        <v>0</v>
      </c>
      <c r="K435" s="162">
        <v>0</v>
      </c>
      <c r="L435" s="162">
        <v>0</v>
      </c>
    </row>
    <row r="436" spans="1:12" ht="25.5" hidden="1" customHeight="1">
      <c r="A436" s="155">
        <v>3</v>
      </c>
      <c r="B436" s="156">
        <v>2</v>
      </c>
      <c r="C436" s="156">
        <v>1</v>
      </c>
      <c r="D436" s="156">
        <v>2</v>
      </c>
      <c r="E436" s="156">
        <v>1</v>
      </c>
      <c r="F436" s="158">
        <v>2</v>
      </c>
      <c r="G436" s="157" t="s">
        <v>174</v>
      </c>
      <c r="H436" s="202">
        <v>219</v>
      </c>
      <c r="I436" s="162">
        <v>0</v>
      </c>
      <c r="J436" s="162">
        <v>0</v>
      </c>
      <c r="K436" s="162">
        <v>0</v>
      </c>
      <c r="L436" s="162">
        <v>0</v>
      </c>
    </row>
    <row r="437" spans="1:12" ht="25.5" hidden="1" customHeight="1">
      <c r="A437" s="150">
        <v>3</v>
      </c>
      <c r="B437" s="148">
        <v>2</v>
      </c>
      <c r="C437" s="148">
        <v>1</v>
      </c>
      <c r="D437" s="148">
        <v>3</v>
      </c>
      <c r="E437" s="148"/>
      <c r="F437" s="151"/>
      <c r="G437" s="149" t="s">
        <v>175</v>
      </c>
      <c r="H437" s="202">
        <v>220</v>
      </c>
      <c r="I437" s="165">
        <f>I438</f>
        <v>0</v>
      </c>
      <c r="J437" s="187">
        <f>J438</f>
        <v>0</v>
      </c>
      <c r="K437" s="166">
        <f>K438</f>
        <v>0</v>
      </c>
      <c r="L437" s="166">
        <f>L438</f>
        <v>0</v>
      </c>
    </row>
    <row r="438" spans="1:12" ht="25.5" hidden="1" customHeight="1">
      <c r="A438" s="155">
        <v>3</v>
      </c>
      <c r="B438" s="156">
        <v>2</v>
      </c>
      <c r="C438" s="156">
        <v>1</v>
      </c>
      <c r="D438" s="156">
        <v>3</v>
      </c>
      <c r="E438" s="156">
        <v>1</v>
      </c>
      <c r="F438" s="158"/>
      <c r="G438" s="149" t="s">
        <v>175</v>
      </c>
      <c r="H438" s="202">
        <v>221</v>
      </c>
      <c r="I438" s="144">
        <f>I439+I440</f>
        <v>0</v>
      </c>
      <c r="J438" s="144">
        <f>J439+J440</f>
        <v>0</v>
      </c>
      <c r="K438" s="144">
        <f>K439+K440</f>
        <v>0</v>
      </c>
      <c r="L438" s="144">
        <f>L439+L440</f>
        <v>0</v>
      </c>
    </row>
    <row r="439" spans="1:12" ht="25.5" hidden="1" customHeight="1">
      <c r="A439" s="155">
        <v>3</v>
      </c>
      <c r="B439" s="156">
        <v>2</v>
      </c>
      <c r="C439" s="156">
        <v>1</v>
      </c>
      <c r="D439" s="156">
        <v>3</v>
      </c>
      <c r="E439" s="156">
        <v>1</v>
      </c>
      <c r="F439" s="158">
        <v>1</v>
      </c>
      <c r="G439" s="157" t="s">
        <v>176</v>
      </c>
      <c r="H439" s="202">
        <v>222</v>
      </c>
      <c r="I439" s="162">
        <v>0</v>
      </c>
      <c r="J439" s="162">
        <v>0</v>
      </c>
      <c r="K439" s="162">
        <v>0</v>
      </c>
      <c r="L439" s="162">
        <v>0</v>
      </c>
    </row>
    <row r="440" spans="1:12" ht="25.5" hidden="1" customHeight="1">
      <c r="A440" s="155">
        <v>3</v>
      </c>
      <c r="B440" s="156">
        <v>2</v>
      </c>
      <c r="C440" s="156">
        <v>1</v>
      </c>
      <c r="D440" s="156">
        <v>3</v>
      </c>
      <c r="E440" s="156">
        <v>1</v>
      </c>
      <c r="F440" s="158">
        <v>2</v>
      </c>
      <c r="G440" s="157" t="s">
        <v>177</v>
      </c>
      <c r="H440" s="202">
        <v>223</v>
      </c>
      <c r="I440" s="210">
        <v>0</v>
      </c>
      <c r="J440" s="207">
        <v>0</v>
      </c>
      <c r="K440" s="210">
        <v>0</v>
      </c>
      <c r="L440" s="210">
        <v>0</v>
      </c>
    </row>
    <row r="441" spans="1:12" hidden="1">
      <c r="A441" s="155">
        <v>3</v>
      </c>
      <c r="B441" s="156">
        <v>2</v>
      </c>
      <c r="C441" s="156">
        <v>1</v>
      </c>
      <c r="D441" s="156">
        <v>4</v>
      </c>
      <c r="E441" s="156"/>
      <c r="F441" s="158"/>
      <c r="G441" s="157" t="s">
        <v>178</v>
      </c>
      <c r="H441" s="202">
        <v>224</v>
      </c>
      <c r="I441" s="144">
        <f>I442</f>
        <v>0</v>
      </c>
      <c r="J441" s="145">
        <f>J442</f>
        <v>0</v>
      </c>
      <c r="K441" s="144">
        <f>K442</f>
        <v>0</v>
      </c>
      <c r="L441" s="145">
        <f>L442</f>
        <v>0</v>
      </c>
    </row>
    <row r="442" spans="1:12" hidden="1">
      <c r="A442" s="150">
        <v>3</v>
      </c>
      <c r="B442" s="148">
        <v>2</v>
      </c>
      <c r="C442" s="148">
        <v>1</v>
      </c>
      <c r="D442" s="148">
        <v>4</v>
      </c>
      <c r="E442" s="148">
        <v>1</v>
      </c>
      <c r="F442" s="151"/>
      <c r="G442" s="149" t="s">
        <v>178</v>
      </c>
      <c r="H442" s="202">
        <v>225</v>
      </c>
      <c r="I442" s="165">
        <f>SUM(I443:I444)</f>
        <v>0</v>
      </c>
      <c r="J442" s="187">
        <f>SUM(J443:J444)</f>
        <v>0</v>
      </c>
      <c r="K442" s="166">
        <f>SUM(K443:K444)</f>
        <v>0</v>
      </c>
      <c r="L442" s="166">
        <f>SUM(L443:L444)</f>
        <v>0</v>
      </c>
    </row>
    <row r="443" spans="1:12" ht="25.5" hidden="1" customHeight="1">
      <c r="A443" s="155">
        <v>3</v>
      </c>
      <c r="B443" s="156">
        <v>2</v>
      </c>
      <c r="C443" s="156">
        <v>1</v>
      </c>
      <c r="D443" s="156">
        <v>4</v>
      </c>
      <c r="E443" s="156">
        <v>1</v>
      </c>
      <c r="F443" s="158">
        <v>1</v>
      </c>
      <c r="G443" s="157" t="s">
        <v>179</v>
      </c>
      <c r="H443" s="202">
        <v>226</v>
      </c>
      <c r="I443" s="162">
        <v>0</v>
      </c>
      <c r="J443" s="162">
        <v>0</v>
      </c>
      <c r="K443" s="162">
        <v>0</v>
      </c>
      <c r="L443" s="162">
        <v>0</v>
      </c>
    </row>
    <row r="444" spans="1:12" ht="25.5" hidden="1" customHeight="1">
      <c r="A444" s="155">
        <v>3</v>
      </c>
      <c r="B444" s="156">
        <v>2</v>
      </c>
      <c r="C444" s="156">
        <v>1</v>
      </c>
      <c r="D444" s="156">
        <v>4</v>
      </c>
      <c r="E444" s="156">
        <v>1</v>
      </c>
      <c r="F444" s="158">
        <v>2</v>
      </c>
      <c r="G444" s="157" t="s">
        <v>180</v>
      </c>
      <c r="H444" s="202">
        <v>227</v>
      </c>
      <c r="I444" s="162">
        <v>0</v>
      </c>
      <c r="J444" s="162">
        <v>0</v>
      </c>
      <c r="K444" s="162">
        <v>0</v>
      </c>
      <c r="L444" s="162">
        <v>0</v>
      </c>
    </row>
    <row r="445" spans="1:12" hidden="1">
      <c r="A445" s="155">
        <v>3</v>
      </c>
      <c r="B445" s="156">
        <v>2</v>
      </c>
      <c r="C445" s="156">
        <v>1</v>
      </c>
      <c r="D445" s="156">
        <v>5</v>
      </c>
      <c r="E445" s="156"/>
      <c r="F445" s="158"/>
      <c r="G445" s="157" t="s">
        <v>181</v>
      </c>
      <c r="H445" s="202">
        <v>228</v>
      </c>
      <c r="I445" s="144">
        <f t="shared" ref="I445:L446" si="38">I446</f>
        <v>0</v>
      </c>
      <c r="J445" s="185">
        <f t="shared" si="38"/>
        <v>0</v>
      </c>
      <c r="K445" s="145">
        <f t="shared" si="38"/>
        <v>0</v>
      </c>
      <c r="L445" s="145">
        <f t="shared" si="38"/>
        <v>0</v>
      </c>
    </row>
    <row r="446" spans="1:12" hidden="1">
      <c r="A446" s="155">
        <v>3</v>
      </c>
      <c r="B446" s="156">
        <v>2</v>
      </c>
      <c r="C446" s="156">
        <v>1</v>
      </c>
      <c r="D446" s="156">
        <v>5</v>
      </c>
      <c r="E446" s="156">
        <v>1</v>
      </c>
      <c r="F446" s="158"/>
      <c r="G446" s="157" t="s">
        <v>181</v>
      </c>
      <c r="H446" s="202">
        <v>229</v>
      </c>
      <c r="I446" s="145">
        <f t="shared" si="38"/>
        <v>0</v>
      </c>
      <c r="J446" s="185">
        <f t="shared" si="38"/>
        <v>0</v>
      </c>
      <c r="K446" s="145">
        <f t="shared" si="38"/>
        <v>0</v>
      </c>
      <c r="L446" s="145">
        <f t="shared" si="38"/>
        <v>0</v>
      </c>
    </row>
    <row r="447" spans="1:12" hidden="1">
      <c r="A447" s="176">
        <v>3</v>
      </c>
      <c r="B447" s="177">
        <v>2</v>
      </c>
      <c r="C447" s="177">
        <v>1</v>
      </c>
      <c r="D447" s="177">
        <v>5</v>
      </c>
      <c r="E447" s="177">
        <v>1</v>
      </c>
      <c r="F447" s="178">
        <v>1</v>
      </c>
      <c r="G447" s="157" t="s">
        <v>181</v>
      </c>
      <c r="H447" s="202">
        <v>230</v>
      </c>
      <c r="I447" s="210">
        <v>0</v>
      </c>
      <c r="J447" s="210">
        <v>0</v>
      </c>
      <c r="K447" s="210">
        <v>0</v>
      </c>
      <c r="L447" s="210">
        <v>0</v>
      </c>
    </row>
    <row r="448" spans="1:12" hidden="1">
      <c r="A448" s="155">
        <v>3</v>
      </c>
      <c r="B448" s="156">
        <v>2</v>
      </c>
      <c r="C448" s="156">
        <v>1</v>
      </c>
      <c r="D448" s="156">
        <v>6</v>
      </c>
      <c r="E448" s="156"/>
      <c r="F448" s="158"/>
      <c r="G448" s="157" t="s">
        <v>182</v>
      </c>
      <c r="H448" s="202">
        <v>231</v>
      </c>
      <c r="I448" s="144">
        <f t="shared" ref="I448:L449" si="39">I449</f>
        <v>0</v>
      </c>
      <c r="J448" s="185">
        <f t="shared" si="39"/>
        <v>0</v>
      </c>
      <c r="K448" s="145">
        <f t="shared" si="39"/>
        <v>0</v>
      </c>
      <c r="L448" s="145">
        <f t="shared" si="39"/>
        <v>0</v>
      </c>
    </row>
    <row r="449" spans="1:12" hidden="1">
      <c r="A449" s="155">
        <v>3</v>
      </c>
      <c r="B449" s="155">
        <v>2</v>
      </c>
      <c r="C449" s="156">
        <v>1</v>
      </c>
      <c r="D449" s="156">
        <v>6</v>
      </c>
      <c r="E449" s="156">
        <v>1</v>
      </c>
      <c r="F449" s="158"/>
      <c r="G449" s="157" t="s">
        <v>182</v>
      </c>
      <c r="H449" s="202">
        <v>232</v>
      </c>
      <c r="I449" s="144">
        <f t="shared" si="39"/>
        <v>0</v>
      </c>
      <c r="J449" s="185">
        <f t="shared" si="39"/>
        <v>0</v>
      </c>
      <c r="K449" s="145">
        <f t="shared" si="39"/>
        <v>0</v>
      </c>
      <c r="L449" s="145">
        <f t="shared" si="39"/>
        <v>0</v>
      </c>
    </row>
    <row r="450" spans="1:12" hidden="1">
      <c r="A450" s="150">
        <v>3</v>
      </c>
      <c r="B450" s="150">
        <v>2</v>
      </c>
      <c r="C450" s="156">
        <v>1</v>
      </c>
      <c r="D450" s="156">
        <v>6</v>
      </c>
      <c r="E450" s="156">
        <v>1</v>
      </c>
      <c r="F450" s="158">
        <v>1</v>
      </c>
      <c r="G450" s="157" t="s">
        <v>182</v>
      </c>
      <c r="H450" s="202">
        <v>233</v>
      </c>
      <c r="I450" s="210">
        <v>0</v>
      </c>
      <c r="J450" s="210">
        <v>0</v>
      </c>
      <c r="K450" s="210">
        <v>0</v>
      </c>
      <c r="L450" s="210">
        <v>0</v>
      </c>
    </row>
    <row r="451" spans="1:12" hidden="1">
      <c r="A451" s="155">
        <v>3</v>
      </c>
      <c r="B451" s="155">
        <v>2</v>
      </c>
      <c r="C451" s="156">
        <v>1</v>
      </c>
      <c r="D451" s="156">
        <v>7</v>
      </c>
      <c r="E451" s="156"/>
      <c r="F451" s="158"/>
      <c r="G451" s="157" t="s">
        <v>183</v>
      </c>
      <c r="H451" s="202">
        <v>234</v>
      </c>
      <c r="I451" s="144">
        <f>I452</f>
        <v>0</v>
      </c>
      <c r="J451" s="185">
        <f>J452</f>
        <v>0</v>
      </c>
      <c r="K451" s="145">
        <f>K452</f>
        <v>0</v>
      </c>
      <c r="L451" s="145">
        <f>L452</f>
        <v>0</v>
      </c>
    </row>
    <row r="452" spans="1:12" hidden="1">
      <c r="A452" s="155">
        <v>3</v>
      </c>
      <c r="B452" s="156">
        <v>2</v>
      </c>
      <c r="C452" s="156">
        <v>1</v>
      </c>
      <c r="D452" s="156">
        <v>7</v>
      </c>
      <c r="E452" s="156">
        <v>1</v>
      </c>
      <c r="F452" s="158"/>
      <c r="G452" s="157" t="s">
        <v>183</v>
      </c>
      <c r="H452" s="202">
        <v>235</v>
      </c>
      <c r="I452" s="144">
        <f>I453+I454</f>
        <v>0</v>
      </c>
      <c r="J452" s="144">
        <f>J453+J454</f>
        <v>0</v>
      </c>
      <c r="K452" s="144">
        <f>K453+K454</f>
        <v>0</v>
      </c>
      <c r="L452" s="144">
        <f>L453+L454</f>
        <v>0</v>
      </c>
    </row>
    <row r="453" spans="1:12" ht="25.5" hidden="1" customHeight="1">
      <c r="A453" s="155">
        <v>3</v>
      </c>
      <c r="B453" s="156">
        <v>2</v>
      </c>
      <c r="C453" s="156">
        <v>1</v>
      </c>
      <c r="D453" s="156">
        <v>7</v>
      </c>
      <c r="E453" s="156">
        <v>1</v>
      </c>
      <c r="F453" s="158">
        <v>1</v>
      </c>
      <c r="G453" s="157" t="s">
        <v>184</v>
      </c>
      <c r="H453" s="202">
        <v>236</v>
      </c>
      <c r="I453" s="161">
        <v>0</v>
      </c>
      <c r="J453" s="162">
        <v>0</v>
      </c>
      <c r="K453" s="162">
        <v>0</v>
      </c>
      <c r="L453" s="162">
        <v>0</v>
      </c>
    </row>
    <row r="454" spans="1:12" ht="25.5" hidden="1" customHeight="1">
      <c r="A454" s="155">
        <v>3</v>
      </c>
      <c r="B454" s="156">
        <v>2</v>
      </c>
      <c r="C454" s="156">
        <v>1</v>
      </c>
      <c r="D454" s="156">
        <v>7</v>
      </c>
      <c r="E454" s="156">
        <v>1</v>
      </c>
      <c r="F454" s="158">
        <v>2</v>
      </c>
      <c r="G454" s="157" t="s">
        <v>185</v>
      </c>
      <c r="H454" s="202">
        <v>237</v>
      </c>
      <c r="I454" s="162">
        <v>0</v>
      </c>
      <c r="J454" s="162">
        <v>0</v>
      </c>
      <c r="K454" s="162">
        <v>0</v>
      </c>
      <c r="L454" s="162">
        <v>0</v>
      </c>
    </row>
    <row r="455" spans="1:12" ht="38.25" hidden="1" customHeight="1">
      <c r="A455" s="155">
        <v>3</v>
      </c>
      <c r="B455" s="156">
        <v>2</v>
      </c>
      <c r="C455" s="156">
        <v>2</v>
      </c>
      <c r="D455" s="219"/>
      <c r="E455" s="219"/>
      <c r="F455" s="220"/>
      <c r="G455" s="157" t="s">
        <v>186</v>
      </c>
      <c r="H455" s="202">
        <v>238</v>
      </c>
      <c r="I455" s="144">
        <f>SUM(I456+I465+I469+I473+I477+I480+I483)</f>
        <v>0</v>
      </c>
      <c r="J455" s="185">
        <f>SUM(J456+J465+J469+J473+J477+J480+J483)</f>
        <v>0</v>
      </c>
      <c r="K455" s="145">
        <f>SUM(K456+K465+K469+K473+K477+K480+K483)</f>
        <v>0</v>
      </c>
      <c r="L455" s="145">
        <f>SUM(L456+L465+L469+L473+L477+L480+L483)</f>
        <v>0</v>
      </c>
    </row>
    <row r="456" spans="1:12" hidden="1">
      <c r="A456" s="155">
        <v>3</v>
      </c>
      <c r="B456" s="156">
        <v>2</v>
      </c>
      <c r="C456" s="156">
        <v>2</v>
      </c>
      <c r="D456" s="156">
        <v>1</v>
      </c>
      <c r="E456" s="156"/>
      <c r="F456" s="158"/>
      <c r="G456" s="157" t="s">
        <v>187</v>
      </c>
      <c r="H456" s="202">
        <v>239</v>
      </c>
      <c r="I456" s="144">
        <f>I457</f>
        <v>0</v>
      </c>
      <c r="J456" s="144">
        <f>J457</f>
        <v>0</v>
      </c>
      <c r="K456" s="144">
        <f>K457</f>
        <v>0</v>
      </c>
      <c r="L456" s="144">
        <f>L457</f>
        <v>0</v>
      </c>
    </row>
    <row r="457" spans="1:12" hidden="1">
      <c r="A457" s="159">
        <v>3</v>
      </c>
      <c r="B457" s="155">
        <v>2</v>
      </c>
      <c r="C457" s="156">
        <v>2</v>
      </c>
      <c r="D457" s="156">
        <v>1</v>
      </c>
      <c r="E457" s="156">
        <v>1</v>
      </c>
      <c r="F457" s="158"/>
      <c r="G457" s="157" t="s">
        <v>165</v>
      </c>
      <c r="H457" s="202">
        <v>240</v>
      </c>
      <c r="I457" s="144">
        <f>SUM(I458)</f>
        <v>0</v>
      </c>
      <c r="J457" s="144">
        <f>SUM(J458)</f>
        <v>0</v>
      </c>
      <c r="K457" s="144">
        <f>SUM(K458)</f>
        <v>0</v>
      </c>
      <c r="L457" s="144">
        <f>SUM(L458)</f>
        <v>0</v>
      </c>
    </row>
    <row r="458" spans="1:12" hidden="1">
      <c r="A458" s="159">
        <v>3</v>
      </c>
      <c r="B458" s="155">
        <v>2</v>
      </c>
      <c r="C458" s="156">
        <v>2</v>
      </c>
      <c r="D458" s="156">
        <v>1</v>
      </c>
      <c r="E458" s="156">
        <v>1</v>
      </c>
      <c r="F458" s="158">
        <v>1</v>
      </c>
      <c r="G458" s="157" t="s">
        <v>165</v>
      </c>
      <c r="H458" s="202">
        <v>241</v>
      </c>
      <c r="I458" s="162">
        <v>0</v>
      </c>
      <c r="J458" s="162">
        <v>0</v>
      </c>
      <c r="K458" s="162">
        <v>0</v>
      </c>
      <c r="L458" s="162">
        <v>0</v>
      </c>
    </row>
    <row r="459" spans="1:12" hidden="1">
      <c r="A459" s="159">
        <v>3</v>
      </c>
      <c r="B459" s="155">
        <v>2</v>
      </c>
      <c r="C459" s="156">
        <v>2</v>
      </c>
      <c r="D459" s="156">
        <v>1</v>
      </c>
      <c r="E459" s="156">
        <v>2</v>
      </c>
      <c r="F459" s="158"/>
      <c r="G459" s="157" t="s">
        <v>188</v>
      </c>
      <c r="H459" s="202">
        <v>242</v>
      </c>
      <c r="I459" s="144">
        <f>SUM(I460:I461)</f>
        <v>0</v>
      </c>
      <c r="J459" s="144">
        <f>SUM(J460:J461)</f>
        <v>0</v>
      </c>
      <c r="K459" s="144">
        <f>SUM(K460:K461)</f>
        <v>0</v>
      </c>
      <c r="L459" s="144">
        <f>SUM(L460:L461)</f>
        <v>0</v>
      </c>
    </row>
    <row r="460" spans="1:12" hidden="1">
      <c r="A460" s="159">
        <v>3</v>
      </c>
      <c r="B460" s="155">
        <v>2</v>
      </c>
      <c r="C460" s="156">
        <v>2</v>
      </c>
      <c r="D460" s="156">
        <v>1</v>
      </c>
      <c r="E460" s="156">
        <v>2</v>
      </c>
      <c r="F460" s="158">
        <v>1</v>
      </c>
      <c r="G460" s="157" t="s">
        <v>167</v>
      </c>
      <c r="H460" s="202">
        <v>243</v>
      </c>
      <c r="I460" s="162">
        <v>0</v>
      </c>
      <c r="J460" s="161">
        <v>0</v>
      </c>
      <c r="K460" s="162">
        <v>0</v>
      </c>
      <c r="L460" s="162">
        <v>0</v>
      </c>
    </row>
    <row r="461" spans="1:12" hidden="1">
      <c r="A461" s="159">
        <v>3</v>
      </c>
      <c r="B461" s="155">
        <v>2</v>
      </c>
      <c r="C461" s="156">
        <v>2</v>
      </c>
      <c r="D461" s="156">
        <v>1</v>
      </c>
      <c r="E461" s="156">
        <v>2</v>
      </c>
      <c r="F461" s="158">
        <v>2</v>
      </c>
      <c r="G461" s="157" t="s">
        <v>168</v>
      </c>
      <c r="H461" s="202">
        <v>244</v>
      </c>
      <c r="I461" s="162">
        <v>0</v>
      </c>
      <c r="J461" s="161">
        <v>0</v>
      </c>
      <c r="K461" s="162">
        <v>0</v>
      </c>
      <c r="L461" s="162">
        <v>0</v>
      </c>
    </row>
    <row r="462" spans="1:12" hidden="1">
      <c r="A462" s="159">
        <v>3</v>
      </c>
      <c r="B462" s="155">
        <v>2</v>
      </c>
      <c r="C462" s="156">
        <v>2</v>
      </c>
      <c r="D462" s="156">
        <v>1</v>
      </c>
      <c r="E462" s="156">
        <v>3</v>
      </c>
      <c r="F462" s="158"/>
      <c r="G462" s="157" t="s">
        <v>169</v>
      </c>
      <c r="H462" s="202">
        <v>245</v>
      </c>
      <c r="I462" s="144">
        <f>SUM(I463:I464)</f>
        <v>0</v>
      </c>
      <c r="J462" s="144">
        <f>SUM(J463:J464)</f>
        <v>0</v>
      </c>
      <c r="K462" s="144">
        <f>SUM(K463:K464)</f>
        <v>0</v>
      </c>
      <c r="L462" s="144">
        <f>SUM(L463:L464)</f>
        <v>0</v>
      </c>
    </row>
    <row r="463" spans="1:12" hidden="1">
      <c r="A463" s="159">
        <v>3</v>
      </c>
      <c r="B463" s="155">
        <v>2</v>
      </c>
      <c r="C463" s="156">
        <v>2</v>
      </c>
      <c r="D463" s="156">
        <v>1</v>
      </c>
      <c r="E463" s="156">
        <v>3</v>
      </c>
      <c r="F463" s="158">
        <v>1</v>
      </c>
      <c r="G463" s="157" t="s">
        <v>170</v>
      </c>
      <c r="H463" s="202">
        <v>246</v>
      </c>
      <c r="I463" s="162">
        <v>0</v>
      </c>
      <c r="J463" s="161">
        <v>0</v>
      </c>
      <c r="K463" s="162">
        <v>0</v>
      </c>
      <c r="L463" s="162">
        <v>0</v>
      </c>
    </row>
    <row r="464" spans="1:12" hidden="1">
      <c r="A464" s="159">
        <v>3</v>
      </c>
      <c r="B464" s="155">
        <v>2</v>
      </c>
      <c r="C464" s="156">
        <v>2</v>
      </c>
      <c r="D464" s="156">
        <v>1</v>
      </c>
      <c r="E464" s="156">
        <v>3</v>
      </c>
      <c r="F464" s="158">
        <v>2</v>
      </c>
      <c r="G464" s="157" t="s">
        <v>189</v>
      </c>
      <c r="H464" s="202">
        <v>247</v>
      </c>
      <c r="I464" s="162">
        <v>0</v>
      </c>
      <c r="J464" s="161">
        <v>0</v>
      </c>
      <c r="K464" s="162">
        <v>0</v>
      </c>
      <c r="L464" s="162">
        <v>0</v>
      </c>
    </row>
    <row r="465" spans="1:12" ht="25.5" hidden="1" customHeight="1">
      <c r="A465" s="159">
        <v>3</v>
      </c>
      <c r="B465" s="155">
        <v>2</v>
      </c>
      <c r="C465" s="156">
        <v>2</v>
      </c>
      <c r="D465" s="156">
        <v>2</v>
      </c>
      <c r="E465" s="156"/>
      <c r="F465" s="158"/>
      <c r="G465" s="157" t="s">
        <v>190</v>
      </c>
      <c r="H465" s="202">
        <v>248</v>
      </c>
      <c r="I465" s="144">
        <f>I466</f>
        <v>0</v>
      </c>
      <c r="J465" s="145">
        <f>J466</f>
        <v>0</v>
      </c>
      <c r="K465" s="144">
        <f>K466</f>
        <v>0</v>
      </c>
      <c r="L465" s="145">
        <f>L466</f>
        <v>0</v>
      </c>
    </row>
    <row r="466" spans="1:12" ht="25.5" hidden="1" customHeight="1">
      <c r="A466" s="155">
        <v>3</v>
      </c>
      <c r="B466" s="156">
        <v>2</v>
      </c>
      <c r="C466" s="148">
        <v>2</v>
      </c>
      <c r="D466" s="148">
        <v>2</v>
      </c>
      <c r="E466" s="148">
        <v>1</v>
      </c>
      <c r="F466" s="151"/>
      <c r="G466" s="157" t="s">
        <v>190</v>
      </c>
      <c r="H466" s="202">
        <v>249</v>
      </c>
      <c r="I466" s="165">
        <f>SUM(I467:I468)</f>
        <v>0</v>
      </c>
      <c r="J466" s="187">
        <f>SUM(J467:J468)</f>
        <v>0</v>
      </c>
      <c r="K466" s="166">
        <f>SUM(K467:K468)</f>
        <v>0</v>
      </c>
      <c r="L466" s="166">
        <f>SUM(L467:L468)</f>
        <v>0</v>
      </c>
    </row>
    <row r="467" spans="1:12" ht="25.5" hidden="1" customHeight="1">
      <c r="A467" s="155">
        <v>3</v>
      </c>
      <c r="B467" s="156">
        <v>2</v>
      </c>
      <c r="C467" s="156">
        <v>2</v>
      </c>
      <c r="D467" s="156">
        <v>2</v>
      </c>
      <c r="E467" s="156">
        <v>1</v>
      </c>
      <c r="F467" s="158">
        <v>1</v>
      </c>
      <c r="G467" s="157" t="s">
        <v>191</v>
      </c>
      <c r="H467" s="202">
        <v>250</v>
      </c>
      <c r="I467" s="162">
        <v>0</v>
      </c>
      <c r="J467" s="162">
        <v>0</v>
      </c>
      <c r="K467" s="162">
        <v>0</v>
      </c>
      <c r="L467" s="162">
        <v>0</v>
      </c>
    </row>
    <row r="468" spans="1:12" ht="25.5" hidden="1" customHeight="1">
      <c r="A468" s="155">
        <v>3</v>
      </c>
      <c r="B468" s="156">
        <v>2</v>
      </c>
      <c r="C468" s="156">
        <v>2</v>
      </c>
      <c r="D468" s="156">
        <v>2</v>
      </c>
      <c r="E468" s="156">
        <v>1</v>
      </c>
      <c r="F468" s="158">
        <v>2</v>
      </c>
      <c r="G468" s="159" t="s">
        <v>192</v>
      </c>
      <c r="H468" s="202">
        <v>251</v>
      </c>
      <c r="I468" s="162">
        <v>0</v>
      </c>
      <c r="J468" s="162">
        <v>0</v>
      </c>
      <c r="K468" s="162">
        <v>0</v>
      </c>
      <c r="L468" s="162">
        <v>0</v>
      </c>
    </row>
    <row r="469" spans="1:12" ht="25.5" hidden="1" customHeight="1">
      <c r="A469" s="155">
        <v>3</v>
      </c>
      <c r="B469" s="156">
        <v>2</v>
      </c>
      <c r="C469" s="156">
        <v>2</v>
      </c>
      <c r="D469" s="156">
        <v>3</v>
      </c>
      <c r="E469" s="156"/>
      <c r="F469" s="158"/>
      <c r="G469" s="157" t="s">
        <v>193</v>
      </c>
      <c r="H469" s="202">
        <v>252</v>
      </c>
      <c r="I469" s="144">
        <f>I470</f>
        <v>0</v>
      </c>
      <c r="J469" s="185">
        <f>J470</f>
        <v>0</v>
      </c>
      <c r="K469" s="145">
        <f>K470</f>
        <v>0</v>
      </c>
      <c r="L469" s="145">
        <f>L470</f>
        <v>0</v>
      </c>
    </row>
    <row r="470" spans="1:12" ht="25.5" hidden="1" customHeight="1">
      <c r="A470" s="150">
        <v>3</v>
      </c>
      <c r="B470" s="156">
        <v>2</v>
      </c>
      <c r="C470" s="156">
        <v>2</v>
      </c>
      <c r="D470" s="156">
        <v>3</v>
      </c>
      <c r="E470" s="156">
        <v>1</v>
      </c>
      <c r="F470" s="158"/>
      <c r="G470" s="157" t="s">
        <v>193</v>
      </c>
      <c r="H470" s="202">
        <v>253</v>
      </c>
      <c r="I470" s="144">
        <f>I471+I472</f>
        <v>0</v>
      </c>
      <c r="J470" s="144">
        <f>J471+J472</f>
        <v>0</v>
      </c>
      <c r="K470" s="144">
        <f>K471+K472</f>
        <v>0</v>
      </c>
      <c r="L470" s="144">
        <f>L471+L472</f>
        <v>0</v>
      </c>
    </row>
    <row r="471" spans="1:12" ht="25.5" hidden="1" customHeight="1">
      <c r="A471" s="150">
        <v>3</v>
      </c>
      <c r="B471" s="156">
        <v>2</v>
      </c>
      <c r="C471" s="156">
        <v>2</v>
      </c>
      <c r="D471" s="156">
        <v>3</v>
      </c>
      <c r="E471" s="156">
        <v>1</v>
      </c>
      <c r="F471" s="158">
        <v>1</v>
      </c>
      <c r="G471" s="157" t="s">
        <v>194</v>
      </c>
      <c r="H471" s="202">
        <v>254</v>
      </c>
      <c r="I471" s="162">
        <v>0</v>
      </c>
      <c r="J471" s="162">
        <v>0</v>
      </c>
      <c r="K471" s="162">
        <v>0</v>
      </c>
      <c r="L471" s="162">
        <v>0</v>
      </c>
    </row>
    <row r="472" spans="1:12" ht="25.5" hidden="1" customHeight="1">
      <c r="A472" s="150">
        <v>3</v>
      </c>
      <c r="B472" s="156">
        <v>2</v>
      </c>
      <c r="C472" s="156">
        <v>2</v>
      </c>
      <c r="D472" s="156">
        <v>3</v>
      </c>
      <c r="E472" s="156">
        <v>1</v>
      </c>
      <c r="F472" s="158">
        <v>2</v>
      </c>
      <c r="G472" s="157" t="s">
        <v>195</v>
      </c>
      <c r="H472" s="202">
        <v>255</v>
      </c>
      <c r="I472" s="162">
        <v>0</v>
      </c>
      <c r="J472" s="162">
        <v>0</v>
      </c>
      <c r="K472" s="162">
        <v>0</v>
      </c>
      <c r="L472" s="162">
        <v>0</v>
      </c>
    </row>
    <row r="473" spans="1:12" hidden="1">
      <c r="A473" s="155">
        <v>3</v>
      </c>
      <c r="B473" s="156">
        <v>2</v>
      </c>
      <c r="C473" s="156">
        <v>2</v>
      </c>
      <c r="D473" s="156">
        <v>4</v>
      </c>
      <c r="E473" s="156"/>
      <c r="F473" s="158"/>
      <c r="G473" s="157" t="s">
        <v>196</v>
      </c>
      <c r="H473" s="202">
        <v>256</v>
      </c>
      <c r="I473" s="144">
        <f>I474</f>
        <v>0</v>
      </c>
      <c r="J473" s="185">
        <f>J474</f>
        <v>0</v>
      </c>
      <c r="K473" s="145">
        <f>K474</f>
        <v>0</v>
      </c>
      <c r="L473" s="145">
        <f>L474</f>
        <v>0</v>
      </c>
    </row>
    <row r="474" spans="1:12" hidden="1">
      <c r="A474" s="155">
        <v>3</v>
      </c>
      <c r="B474" s="156">
        <v>2</v>
      </c>
      <c r="C474" s="156">
        <v>2</v>
      </c>
      <c r="D474" s="156">
        <v>4</v>
      </c>
      <c r="E474" s="156">
        <v>1</v>
      </c>
      <c r="F474" s="158"/>
      <c r="G474" s="157" t="s">
        <v>196</v>
      </c>
      <c r="H474" s="202">
        <v>257</v>
      </c>
      <c r="I474" s="144">
        <f>SUM(I475:I476)</f>
        <v>0</v>
      </c>
      <c r="J474" s="185">
        <f>SUM(J475:J476)</f>
        <v>0</v>
      </c>
      <c r="K474" s="145">
        <f>SUM(K475:K476)</f>
        <v>0</v>
      </c>
      <c r="L474" s="145">
        <f>SUM(L475:L476)</f>
        <v>0</v>
      </c>
    </row>
    <row r="475" spans="1:12" ht="25.5" hidden="1" customHeight="1">
      <c r="A475" s="155">
        <v>3</v>
      </c>
      <c r="B475" s="156">
        <v>2</v>
      </c>
      <c r="C475" s="156">
        <v>2</v>
      </c>
      <c r="D475" s="156">
        <v>4</v>
      </c>
      <c r="E475" s="156">
        <v>1</v>
      </c>
      <c r="F475" s="158">
        <v>1</v>
      </c>
      <c r="G475" s="157" t="s">
        <v>197</v>
      </c>
      <c r="H475" s="202">
        <v>258</v>
      </c>
      <c r="I475" s="162">
        <v>0</v>
      </c>
      <c r="J475" s="162">
        <v>0</v>
      </c>
      <c r="K475" s="162">
        <v>0</v>
      </c>
      <c r="L475" s="162">
        <v>0</v>
      </c>
    </row>
    <row r="476" spans="1:12" ht="25.5" hidden="1" customHeight="1">
      <c r="A476" s="150">
        <v>3</v>
      </c>
      <c r="B476" s="148">
        <v>2</v>
      </c>
      <c r="C476" s="148">
        <v>2</v>
      </c>
      <c r="D476" s="148">
        <v>4</v>
      </c>
      <c r="E476" s="148">
        <v>1</v>
      </c>
      <c r="F476" s="151">
        <v>2</v>
      </c>
      <c r="G476" s="159" t="s">
        <v>198</v>
      </c>
      <c r="H476" s="202">
        <v>259</v>
      </c>
      <c r="I476" s="162">
        <v>0</v>
      </c>
      <c r="J476" s="162">
        <v>0</v>
      </c>
      <c r="K476" s="162">
        <v>0</v>
      </c>
      <c r="L476" s="162">
        <v>0</v>
      </c>
    </row>
    <row r="477" spans="1:12" hidden="1">
      <c r="A477" s="155">
        <v>3</v>
      </c>
      <c r="B477" s="156">
        <v>2</v>
      </c>
      <c r="C477" s="156">
        <v>2</v>
      </c>
      <c r="D477" s="156">
        <v>5</v>
      </c>
      <c r="E477" s="156"/>
      <c r="F477" s="158"/>
      <c r="G477" s="157" t="s">
        <v>199</v>
      </c>
      <c r="H477" s="202">
        <v>260</v>
      </c>
      <c r="I477" s="144">
        <f t="shared" ref="I477:L478" si="40">I478</f>
        <v>0</v>
      </c>
      <c r="J477" s="185">
        <f t="shared" si="40"/>
        <v>0</v>
      </c>
      <c r="K477" s="145">
        <f t="shared" si="40"/>
        <v>0</v>
      </c>
      <c r="L477" s="145">
        <f t="shared" si="40"/>
        <v>0</v>
      </c>
    </row>
    <row r="478" spans="1:12" hidden="1">
      <c r="A478" s="155">
        <v>3</v>
      </c>
      <c r="B478" s="156">
        <v>2</v>
      </c>
      <c r="C478" s="156">
        <v>2</v>
      </c>
      <c r="D478" s="156">
        <v>5</v>
      </c>
      <c r="E478" s="156">
        <v>1</v>
      </c>
      <c r="F478" s="158"/>
      <c r="G478" s="157" t="s">
        <v>199</v>
      </c>
      <c r="H478" s="202">
        <v>261</v>
      </c>
      <c r="I478" s="144">
        <f t="shared" si="40"/>
        <v>0</v>
      </c>
      <c r="J478" s="185">
        <f t="shared" si="40"/>
        <v>0</v>
      </c>
      <c r="K478" s="145">
        <f t="shared" si="40"/>
        <v>0</v>
      </c>
      <c r="L478" s="145">
        <f t="shared" si="40"/>
        <v>0</v>
      </c>
    </row>
    <row r="479" spans="1:12" hidden="1">
      <c r="A479" s="155">
        <v>3</v>
      </c>
      <c r="B479" s="156">
        <v>2</v>
      </c>
      <c r="C479" s="156">
        <v>2</v>
      </c>
      <c r="D479" s="156">
        <v>5</v>
      </c>
      <c r="E479" s="156">
        <v>1</v>
      </c>
      <c r="F479" s="158">
        <v>1</v>
      </c>
      <c r="G479" s="157" t="s">
        <v>199</v>
      </c>
      <c r="H479" s="202">
        <v>262</v>
      </c>
      <c r="I479" s="162">
        <v>0</v>
      </c>
      <c r="J479" s="162">
        <v>0</v>
      </c>
      <c r="K479" s="162">
        <v>0</v>
      </c>
      <c r="L479" s="162">
        <v>0</v>
      </c>
    </row>
    <row r="480" spans="1:12" hidden="1">
      <c r="A480" s="155">
        <v>3</v>
      </c>
      <c r="B480" s="156">
        <v>2</v>
      </c>
      <c r="C480" s="156">
        <v>2</v>
      </c>
      <c r="D480" s="156">
        <v>6</v>
      </c>
      <c r="E480" s="156"/>
      <c r="F480" s="158"/>
      <c r="G480" s="157" t="s">
        <v>182</v>
      </c>
      <c r="H480" s="202">
        <v>263</v>
      </c>
      <c r="I480" s="144">
        <f t="shared" ref="I480:L481" si="41">I481</f>
        <v>0</v>
      </c>
      <c r="J480" s="221">
        <f t="shared" si="41"/>
        <v>0</v>
      </c>
      <c r="K480" s="145">
        <f t="shared" si="41"/>
        <v>0</v>
      </c>
      <c r="L480" s="145">
        <f t="shared" si="41"/>
        <v>0</v>
      </c>
    </row>
    <row r="481" spans="1:12" hidden="1">
      <c r="A481" s="155">
        <v>3</v>
      </c>
      <c r="B481" s="156">
        <v>2</v>
      </c>
      <c r="C481" s="156">
        <v>2</v>
      </c>
      <c r="D481" s="156">
        <v>6</v>
      </c>
      <c r="E481" s="156">
        <v>1</v>
      </c>
      <c r="F481" s="158"/>
      <c r="G481" s="157" t="s">
        <v>182</v>
      </c>
      <c r="H481" s="202">
        <v>264</v>
      </c>
      <c r="I481" s="144">
        <f t="shared" si="41"/>
        <v>0</v>
      </c>
      <c r="J481" s="221">
        <f t="shared" si="41"/>
        <v>0</v>
      </c>
      <c r="K481" s="145">
        <f t="shared" si="41"/>
        <v>0</v>
      </c>
      <c r="L481" s="145">
        <f t="shared" si="41"/>
        <v>0</v>
      </c>
    </row>
    <row r="482" spans="1:12" hidden="1">
      <c r="A482" s="155">
        <v>3</v>
      </c>
      <c r="B482" s="177">
        <v>2</v>
      </c>
      <c r="C482" s="177">
        <v>2</v>
      </c>
      <c r="D482" s="156">
        <v>6</v>
      </c>
      <c r="E482" s="177">
        <v>1</v>
      </c>
      <c r="F482" s="178">
        <v>1</v>
      </c>
      <c r="G482" s="179" t="s">
        <v>182</v>
      </c>
      <c r="H482" s="202">
        <v>265</v>
      </c>
      <c r="I482" s="162">
        <v>0</v>
      </c>
      <c r="J482" s="162">
        <v>0</v>
      </c>
      <c r="K482" s="162">
        <v>0</v>
      </c>
      <c r="L482" s="162">
        <v>0</v>
      </c>
    </row>
    <row r="483" spans="1:12" hidden="1">
      <c r="A483" s="159">
        <v>3</v>
      </c>
      <c r="B483" s="155">
        <v>2</v>
      </c>
      <c r="C483" s="156">
        <v>2</v>
      </c>
      <c r="D483" s="156">
        <v>7</v>
      </c>
      <c r="E483" s="156"/>
      <c r="F483" s="158"/>
      <c r="G483" s="157" t="s">
        <v>183</v>
      </c>
      <c r="H483" s="202">
        <v>266</v>
      </c>
      <c r="I483" s="144">
        <f>I484</f>
        <v>0</v>
      </c>
      <c r="J483" s="221">
        <f>J484</f>
        <v>0</v>
      </c>
      <c r="K483" s="145">
        <f>K484</f>
        <v>0</v>
      </c>
      <c r="L483" s="145">
        <f>L484</f>
        <v>0</v>
      </c>
    </row>
    <row r="484" spans="1:12" hidden="1">
      <c r="A484" s="159">
        <v>3</v>
      </c>
      <c r="B484" s="155">
        <v>2</v>
      </c>
      <c r="C484" s="156">
        <v>2</v>
      </c>
      <c r="D484" s="156">
        <v>7</v>
      </c>
      <c r="E484" s="156">
        <v>1</v>
      </c>
      <c r="F484" s="158"/>
      <c r="G484" s="157" t="s">
        <v>183</v>
      </c>
      <c r="H484" s="202">
        <v>267</v>
      </c>
      <c r="I484" s="144">
        <f>I485+I486</f>
        <v>0</v>
      </c>
      <c r="J484" s="144">
        <f>J485+J486</f>
        <v>0</v>
      </c>
      <c r="K484" s="144">
        <f>K485+K486</f>
        <v>0</v>
      </c>
      <c r="L484" s="144">
        <f>L485+L486</f>
        <v>0</v>
      </c>
    </row>
    <row r="485" spans="1:12" ht="25.5" hidden="1" customHeight="1">
      <c r="A485" s="159">
        <v>3</v>
      </c>
      <c r="B485" s="155">
        <v>2</v>
      </c>
      <c r="C485" s="155">
        <v>2</v>
      </c>
      <c r="D485" s="156">
        <v>7</v>
      </c>
      <c r="E485" s="156">
        <v>1</v>
      </c>
      <c r="F485" s="158">
        <v>1</v>
      </c>
      <c r="G485" s="157" t="s">
        <v>184</v>
      </c>
      <c r="H485" s="202">
        <v>268</v>
      </c>
      <c r="I485" s="162">
        <v>0</v>
      </c>
      <c r="J485" s="162">
        <v>0</v>
      </c>
      <c r="K485" s="162">
        <v>0</v>
      </c>
      <c r="L485" s="162">
        <v>0</v>
      </c>
    </row>
    <row r="486" spans="1:12" ht="25.5" hidden="1" customHeight="1">
      <c r="A486" s="159">
        <v>3</v>
      </c>
      <c r="B486" s="155">
        <v>2</v>
      </c>
      <c r="C486" s="155">
        <v>2</v>
      </c>
      <c r="D486" s="156">
        <v>7</v>
      </c>
      <c r="E486" s="156">
        <v>1</v>
      </c>
      <c r="F486" s="158">
        <v>2</v>
      </c>
      <c r="G486" s="157" t="s">
        <v>185</v>
      </c>
      <c r="H486" s="202">
        <v>269</v>
      </c>
      <c r="I486" s="162">
        <v>0</v>
      </c>
      <c r="J486" s="162">
        <v>0</v>
      </c>
      <c r="K486" s="162">
        <v>0</v>
      </c>
      <c r="L486" s="162">
        <v>0</v>
      </c>
    </row>
    <row r="487" spans="1:12" ht="25.5" hidden="1" customHeight="1">
      <c r="A487" s="163">
        <v>3</v>
      </c>
      <c r="B487" s="163">
        <v>3</v>
      </c>
      <c r="C487" s="140"/>
      <c r="D487" s="141"/>
      <c r="E487" s="141"/>
      <c r="F487" s="143"/>
      <c r="G487" s="142" t="s">
        <v>200</v>
      </c>
      <c r="H487" s="202">
        <v>270</v>
      </c>
      <c r="I487" s="144">
        <f>SUM(I488+I520)</f>
        <v>0</v>
      </c>
      <c r="J487" s="221">
        <f>SUM(J488+J520)</f>
        <v>0</v>
      </c>
      <c r="K487" s="145">
        <f>SUM(K488+K520)</f>
        <v>0</v>
      </c>
      <c r="L487" s="145">
        <f>SUM(L488+L520)</f>
        <v>0</v>
      </c>
    </row>
    <row r="488" spans="1:12" ht="38.25" hidden="1" customHeight="1">
      <c r="A488" s="159">
        <v>3</v>
      </c>
      <c r="B488" s="159">
        <v>3</v>
      </c>
      <c r="C488" s="155">
        <v>1</v>
      </c>
      <c r="D488" s="156"/>
      <c r="E488" s="156"/>
      <c r="F488" s="158"/>
      <c r="G488" s="157" t="s">
        <v>201</v>
      </c>
      <c r="H488" s="202">
        <v>271</v>
      </c>
      <c r="I488" s="144">
        <f>SUM(I489+I498+I502+I506+I510+I513+I516)</f>
        <v>0</v>
      </c>
      <c r="J488" s="221">
        <f>SUM(J489+J498+J502+J506+J510+J513+J516)</f>
        <v>0</v>
      </c>
      <c r="K488" s="145">
        <f>SUM(K489+K498+K502+K506+K510+K513+K516)</f>
        <v>0</v>
      </c>
      <c r="L488" s="145">
        <f>SUM(L489+L498+L502+L506+L510+L513+L516)</f>
        <v>0</v>
      </c>
    </row>
    <row r="489" spans="1:12" hidden="1">
      <c r="A489" s="159">
        <v>3</v>
      </c>
      <c r="B489" s="159">
        <v>3</v>
      </c>
      <c r="C489" s="155">
        <v>1</v>
      </c>
      <c r="D489" s="156">
        <v>1</v>
      </c>
      <c r="E489" s="156"/>
      <c r="F489" s="158"/>
      <c r="G489" s="157" t="s">
        <v>187</v>
      </c>
      <c r="H489" s="202">
        <v>272</v>
      </c>
      <c r="I489" s="144">
        <f>SUM(I490+I492+I495)</f>
        <v>0</v>
      </c>
      <c r="J489" s="144">
        <f>SUM(J490+J492+J495)</f>
        <v>0</v>
      </c>
      <c r="K489" s="144">
        <f>SUM(K490+K492+K495)</f>
        <v>0</v>
      </c>
      <c r="L489" s="144">
        <f>SUM(L490+L492+L495)</f>
        <v>0</v>
      </c>
    </row>
    <row r="490" spans="1:12" hidden="1">
      <c r="A490" s="159">
        <v>3</v>
      </c>
      <c r="B490" s="159">
        <v>3</v>
      </c>
      <c r="C490" s="155">
        <v>1</v>
      </c>
      <c r="D490" s="156">
        <v>1</v>
      </c>
      <c r="E490" s="156">
        <v>1</v>
      </c>
      <c r="F490" s="158"/>
      <c r="G490" s="157" t="s">
        <v>165</v>
      </c>
      <c r="H490" s="202">
        <v>273</v>
      </c>
      <c r="I490" s="144">
        <f>SUM(I491:I491)</f>
        <v>0</v>
      </c>
      <c r="J490" s="221">
        <f>SUM(J491:J491)</f>
        <v>0</v>
      </c>
      <c r="K490" s="145">
        <f>SUM(K491:K491)</f>
        <v>0</v>
      </c>
      <c r="L490" s="145">
        <f>SUM(L491:L491)</f>
        <v>0</v>
      </c>
    </row>
    <row r="491" spans="1:12" hidden="1">
      <c r="A491" s="159">
        <v>3</v>
      </c>
      <c r="B491" s="159">
        <v>3</v>
      </c>
      <c r="C491" s="155">
        <v>1</v>
      </c>
      <c r="D491" s="156">
        <v>1</v>
      </c>
      <c r="E491" s="156">
        <v>1</v>
      </c>
      <c r="F491" s="158">
        <v>1</v>
      </c>
      <c r="G491" s="157" t="s">
        <v>165</v>
      </c>
      <c r="H491" s="202">
        <v>274</v>
      </c>
      <c r="I491" s="162">
        <v>0</v>
      </c>
      <c r="J491" s="162">
        <v>0</v>
      </c>
      <c r="K491" s="162">
        <v>0</v>
      </c>
      <c r="L491" s="162">
        <v>0</v>
      </c>
    </row>
    <row r="492" spans="1:12" hidden="1">
      <c r="A492" s="159">
        <v>3</v>
      </c>
      <c r="B492" s="159">
        <v>3</v>
      </c>
      <c r="C492" s="155">
        <v>1</v>
      </c>
      <c r="D492" s="156">
        <v>1</v>
      </c>
      <c r="E492" s="156">
        <v>2</v>
      </c>
      <c r="F492" s="158"/>
      <c r="G492" s="157" t="s">
        <v>188</v>
      </c>
      <c r="H492" s="202">
        <v>275</v>
      </c>
      <c r="I492" s="144">
        <f>SUM(I493:I494)</f>
        <v>0</v>
      </c>
      <c r="J492" s="144">
        <f>SUM(J493:J494)</f>
        <v>0</v>
      </c>
      <c r="K492" s="144">
        <f>SUM(K493:K494)</f>
        <v>0</v>
      </c>
      <c r="L492" s="144">
        <f>SUM(L493:L494)</f>
        <v>0</v>
      </c>
    </row>
    <row r="493" spans="1:12" hidden="1">
      <c r="A493" s="159">
        <v>3</v>
      </c>
      <c r="B493" s="159">
        <v>3</v>
      </c>
      <c r="C493" s="155">
        <v>1</v>
      </c>
      <c r="D493" s="156">
        <v>1</v>
      </c>
      <c r="E493" s="156">
        <v>2</v>
      </c>
      <c r="F493" s="158">
        <v>1</v>
      </c>
      <c r="G493" s="157" t="s">
        <v>167</v>
      </c>
      <c r="H493" s="202">
        <v>276</v>
      </c>
      <c r="I493" s="162">
        <v>0</v>
      </c>
      <c r="J493" s="162">
        <v>0</v>
      </c>
      <c r="K493" s="162">
        <v>0</v>
      </c>
      <c r="L493" s="162">
        <v>0</v>
      </c>
    </row>
    <row r="494" spans="1:12" hidden="1">
      <c r="A494" s="159">
        <v>3</v>
      </c>
      <c r="B494" s="159">
        <v>3</v>
      </c>
      <c r="C494" s="155">
        <v>1</v>
      </c>
      <c r="D494" s="156">
        <v>1</v>
      </c>
      <c r="E494" s="156">
        <v>2</v>
      </c>
      <c r="F494" s="158">
        <v>2</v>
      </c>
      <c r="G494" s="157" t="s">
        <v>168</v>
      </c>
      <c r="H494" s="202">
        <v>277</v>
      </c>
      <c r="I494" s="162">
        <v>0</v>
      </c>
      <c r="J494" s="162">
        <v>0</v>
      </c>
      <c r="K494" s="162">
        <v>0</v>
      </c>
      <c r="L494" s="162">
        <v>0</v>
      </c>
    </row>
    <row r="495" spans="1:12" hidden="1">
      <c r="A495" s="159">
        <v>3</v>
      </c>
      <c r="B495" s="159">
        <v>3</v>
      </c>
      <c r="C495" s="155">
        <v>1</v>
      </c>
      <c r="D495" s="156">
        <v>1</v>
      </c>
      <c r="E495" s="156">
        <v>3</v>
      </c>
      <c r="F495" s="158"/>
      <c r="G495" s="157" t="s">
        <v>169</v>
      </c>
      <c r="H495" s="202">
        <v>278</v>
      </c>
      <c r="I495" s="144">
        <f>SUM(I496:I497)</f>
        <v>0</v>
      </c>
      <c r="J495" s="144">
        <f>SUM(J496:J497)</f>
        <v>0</v>
      </c>
      <c r="K495" s="144">
        <f>SUM(K496:K497)</f>
        <v>0</v>
      </c>
      <c r="L495" s="144">
        <f>SUM(L496:L497)</f>
        <v>0</v>
      </c>
    </row>
    <row r="496" spans="1:12" hidden="1">
      <c r="A496" s="159">
        <v>3</v>
      </c>
      <c r="B496" s="159">
        <v>3</v>
      </c>
      <c r="C496" s="155">
        <v>1</v>
      </c>
      <c r="D496" s="156">
        <v>1</v>
      </c>
      <c r="E496" s="156">
        <v>3</v>
      </c>
      <c r="F496" s="158">
        <v>1</v>
      </c>
      <c r="G496" s="157" t="s">
        <v>170</v>
      </c>
      <c r="H496" s="202">
        <v>279</v>
      </c>
      <c r="I496" s="162">
        <v>0</v>
      </c>
      <c r="J496" s="162">
        <v>0</v>
      </c>
      <c r="K496" s="162">
        <v>0</v>
      </c>
      <c r="L496" s="162">
        <v>0</v>
      </c>
    </row>
    <row r="497" spans="1:12" hidden="1">
      <c r="A497" s="159">
        <v>3</v>
      </c>
      <c r="B497" s="159">
        <v>3</v>
      </c>
      <c r="C497" s="155">
        <v>1</v>
      </c>
      <c r="D497" s="156">
        <v>1</v>
      </c>
      <c r="E497" s="156">
        <v>3</v>
      </c>
      <c r="F497" s="158">
        <v>2</v>
      </c>
      <c r="G497" s="157" t="s">
        <v>189</v>
      </c>
      <c r="H497" s="202">
        <v>280</v>
      </c>
      <c r="I497" s="162">
        <v>0</v>
      </c>
      <c r="J497" s="162">
        <v>0</v>
      </c>
      <c r="K497" s="162">
        <v>0</v>
      </c>
      <c r="L497" s="162">
        <v>0</v>
      </c>
    </row>
    <row r="498" spans="1:12" hidden="1">
      <c r="A498" s="175">
        <v>3</v>
      </c>
      <c r="B498" s="150">
        <v>3</v>
      </c>
      <c r="C498" s="155">
        <v>1</v>
      </c>
      <c r="D498" s="156">
        <v>2</v>
      </c>
      <c r="E498" s="156"/>
      <c r="F498" s="158"/>
      <c r="G498" s="157" t="s">
        <v>202</v>
      </c>
      <c r="H498" s="202">
        <v>281</v>
      </c>
      <c r="I498" s="144">
        <f>I499</f>
        <v>0</v>
      </c>
      <c r="J498" s="221">
        <f>J499</f>
        <v>0</v>
      </c>
      <c r="K498" s="145">
        <f>K499</f>
        <v>0</v>
      </c>
      <c r="L498" s="145">
        <f>L499</f>
        <v>0</v>
      </c>
    </row>
    <row r="499" spans="1:12" hidden="1">
      <c r="A499" s="175">
        <v>3</v>
      </c>
      <c r="B499" s="175">
        <v>3</v>
      </c>
      <c r="C499" s="150">
        <v>1</v>
      </c>
      <c r="D499" s="148">
        <v>2</v>
      </c>
      <c r="E499" s="148">
        <v>1</v>
      </c>
      <c r="F499" s="151"/>
      <c r="G499" s="157" t="s">
        <v>202</v>
      </c>
      <c r="H499" s="202">
        <v>282</v>
      </c>
      <c r="I499" s="165">
        <f>SUM(I500:I501)</f>
        <v>0</v>
      </c>
      <c r="J499" s="222">
        <f>SUM(J500:J501)</f>
        <v>0</v>
      </c>
      <c r="K499" s="166">
        <f>SUM(K500:K501)</f>
        <v>0</v>
      </c>
      <c r="L499" s="166">
        <f>SUM(L500:L501)</f>
        <v>0</v>
      </c>
    </row>
    <row r="500" spans="1:12" ht="25.5" hidden="1" customHeight="1">
      <c r="A500" s="159">
        <v>3</v>
      </c>
      <c r="B500" s="159">
        <v>3</v>
      </c>
      <c r="C500" s="155">
        <v>1</v>
      </c>
      <c r="D500" s="156">
        <v>2</v>
      </c>
      <c r="E500" s="156">
        <v>1</v>
      </c>
      <c r="F500" s="158">
        <v>1</v>
      </c>
      <c r="G500" s="157" t="s">
        <v>203</v>
      </c>
      <c r="H500" s="202">
        <v>283</v>
      </c>
      <c r="I500" s="162">
        <v>0</v>
      </c>
      <c r="J500" s="162">
        <v>0</v>
      </c>
      <c r="K500" s="162">
        <v>0</v>
      </c>
      <c r="L500" s="162">
        <v>0</v>
      </c>
    </row>
    <row r="501" spans="1:12" hidden="1">
      <c r="A501" s="167">
        <v>3</v>
      </c>
      <c r="B501" s="205">
        <v>3</v>
      </c>
      <c r="C501" s="176">
        <v>1</v>
      </c>
      <c r="D501" s="177">
        <v>2</v>
      </c>
      <c r="E501" s="177">
        <v>1</v>
      </c>
      <c r="F501" s="178">
        <v>2</v>
      </c>
      <c r="G501" s="179" t="s">
        <v>204</v>
      </c>
      <c r="H501" s="202">
        <v>284</v>
      </c>
      <c r="I501" s="162">
        <v>0</v>
      </c>
      <c r="J501" s="162">
        <v>0</v>
      </c>
      <c r="K501" s="162">
        <v>0</v>
      </c>
      <c r="L501" s="162">
        <v>0</v>
      </c>
    </row>
    <row r="502" spans="1:12" ht="25.5" hidden="1" customHeight="1">
      <c r="A502" s="155">
        <v>3</v>
      </c>
      <c r="B502" s="157">
        <v>3</v>
      </c>
      <c r="C502" s="155">
        <v>1</v>
      </c>
      <c r="D502" s="156">
        <v>3</v>
      </c>
      <c r="E502" s="156"/>
      <c r="F502" s="158"/>
      <c r="G502" s="157" t="s">
        <v>205</v>
      </c>
      <c r="H502" s="202">
        <v>285</v>
      </c>
      <c r="I502" s="144">
        <f>I503</f>
        <v>0</v>
      </c>
      <c r="J502" s="221">
        <f>J503</f>
        <v>0</v>
      </c>
      <c r="K502" s="145">
        <f>K503</f>
        <v>0</v>
      </c>
      <c r="L502" s="145">
        <f>L503</f>
        <v>0</v>
      </c>
    </row>
    <row r="503" spans="1:12" ht="25.5" hidden="1" customHeight="1">
      <c r="A503" s="155">
        <v>3</v>
      </c>
      <c r="B503" s="179">
        <v>3</v>
      </c>
      <c r="C503" s="176">
        <v>1</v>
      </c>
      <c r="D503" s="177">
        <v>3</v>
      </c>
      <c r="E503" s="177">
        <v>1</v>
      </c>
      <c r="F503" s="178"/>
      <c r="G503" s="157" t="s">
        <v>205</v>
      </c>
      <c r="H503" s="202">
        <v>286</v>
      </c>
      <c r="I503" s="145">
        <f>I504+I505</f>
        <v>0</v>
      </c>
      <c r="J503" s="145">
        <f>J504+J505</f>
        <v>0</v>
      </c>
      <c r="K503" s="145">
        <f>K504+K505</f>
        <v>0</v>
      </c>
      <c r="L503" s="145">
        <f>L504+L505</f>
        <v>0</v>
      </c>
    </row>
    <row r="504" spans="1:12" ht="25.5" hidden="1" customHeight="1">
      <c r="A504" s="155">
        <v>3</v>
      </c>
      <c r="B504" s="157">
        <v>3</v>
      </c>
      <c r="C504" s="155">
        <v>1</v>
      </c>
      <c r="D504" s="156">
        <v>3</v>
      </c>
      <c r="E504" s="156">
        <v>1</v>
      </c>
      <c r="F504" s="158">
        <v>1</v>
      </c>
      <c r="G504" s="157" t="s">
        <v>206</v>
      </c>
      <c r="H504" s="202">
        <v>287</v>
      </c>
      <c r="I504" s="210">
        <v>0</v>
      </c>
      <c r="J504" s="210">
        <v>0</v>
      </c>
      <c r="K504" s="210">
        <v>0</v>
      </c>
      <c r="L504" s="209">
        <v>0</v>
      </c>
    </row>
    <row r="505" spans="1:12" ht="25.5" hidden="1" customHeight="1">
      <c r="A505" s="155">
        <v>3</v>
      </c>
      <c r="B505" s="157">
        <v>3</v>
      </c>
      <c r="C505" s="155">
        <v>1</v>
      </c>
      <c r="D505" s="156">
        <v>3</v>
      </c>
      <c r="E505" s="156">
        <v>1</v>
      </c>
      <c r="F505" s="158">
        <v>2</v>
      </c>
      <c r="G505" s="157" t="s">
        <v>207</v>
      </c>
      <c r="H505" s="202">
        <v>288</v>
      </c>
      <c r="I505" s="162">
        <v>0</v>
      </c>
      <c r="J505" s="162">
        <v>0</v>
      </c>
      <c r="K505" s="162">
        <v>0</v>
      </c>
      <c r="L505" s="162">
        <v>0</v>
      </c>
    </row>
    <row r="506" spans="1:12" hidden="1">
      <c r="A506" s="155">
        <v>3</v>
      </c>
      <c r="B506" s="157">
        <v>3</v>
      </c>
      <c r="C506" s="155">
        <v>1</v>
      </c>
      <c r="D506" s="156">
        <v>4</v>
      </c>
      <c r="E506" s="156"/>
      <c r="F506" s="158"/>
      <c r="G506" s="157" t="s">
        <v>208</v>
      </c>
      <c r="H506" s="202">
        <v>289</v>
      </c>
      <c r="I506" s="144">
        <f>I507</f>
        <v>0</v>
      </c>
      <c r="J506" s="221">
        <f>J507</f>
        <v>0</v>
      </c>
      <c r="K506" s="145">
        <f>K507</f>
        <v>0</v>
      </c>
      <c r="L506" s="145">
        <f>L507</f>
        <v>0</v>
      </c>
    </row>
    <row r="507" spans="1:12" hidden="1">
      <c r="A507" s="159">
        <v>3</v>
      </c>
      <c r="B507" s="155">
        <v>3</v>
      </c>
      <c r="C507" s="156">
        <v>1</v>
      </c>
      <c r="D507" s="156">
        <v>4</v>
      </c>
      <c r="E507" s="156">
        <v>1</v>
      </c>
      <c r="F507" s="158"/>
      <c r="G507" s="157" t="s">
        <v>208</v>
      </c>
      <c r="H507" s="202">
        <v>290</v>
      </c>
      <c r="I507" s="144">
        <f>SUM(I508:I509)</f>
        <v>0</v>
      </c>
      <c r="J507" s="144">
        <f>SUM(J508:J509)</f>
        <v>0</v>
      </c>
      <c r="K507" s="144">
        <f>SUM(K508:K509)</f>
        <v>0</v>
      </c>
      <c r="L507" s="144">
        <f>SUM(L508:L509)</f>
        <v>0</v>
      </c>
    </row>
    <row r="508" spans="1:12" hidden="1">
      <c r="A508" s="159">
        <v>3</v>
      </c>
      <c r="B508" s="155">
        <v>3</v>
      </c>
      <c r="C508" s="156">
        <v>1</v>
      </c>
      <c r="D508" s="156">
        <v>4</v>
      </c>
      <c r="E508" s="156">
        <v>1</v>
      </c>
      <c r="F508" s="158">
        <v>1</v>
      </c>
      <c r="G508" s="157" t="s">
        <v>209</v>
      </c>
      <c r="H508" s="202">
        <v>291</v>
      </c>
      <c r="I508" s="161">
        <v>0</v>
      </c>
      <c r="J508" s="162">
        <v>0</v>
      </c>
      <c r="K508" s="162">
        <v>0</v>
      </c>
      <c r="L508" s="161">
        <v>0</v>
      </c>
    </row>
    <row r="509" spans="1:12" hidden="1">
      <c r="A509" s="155">
        <v>3</v>
      </c>
      <c r="B509" s="156">
        <v>3</v>
      </c>
      <c r="C509" s="156">
        <v>1</v>
      </c>
      <c r="D509" s="156">
        <v>4</v>
      </c>
      <c r="E509" s="156">
        <v>1</v>
      </c>
      <c r="F509" s="158">
        <v>2</v>
      </c>
      <c r="G509" s="157" t="s">
        <v>210</v>
      </c>
      <c r="H509" s="202">
        <v>292</v>
      </c>
      <c r="I509" s="162">
        <v>0</v>
      </c>
      <c r="J509" s="210">
        <v>0</v>
      </c>
      <c r="K509" s="210">
        <v>0</v>
      </c>
      <c r="L509" s="209">
        <v>0</v>
      </c>
    </row>
    <row r="510" spans="1:12" hidden="1">
      <c r="A510" s="155">
        <v>3</v>
      </c>
      <c r="B510" s="156">
        <v>3</v>
      </c>
      <c r="C510" s="156">
        <v>1</v>
      </c>
      <c r="D510" s="156">
        <v>5</v>
      </c>
      <c r="E510" s="156"/>
      <c r="F510" s="158"/>
      <c r="G510" s="157" t="s">
        <v>211</v>
      </c>
      <c r="H510" s="202">
        <v>293</v>
      </c>
      <c r="I510" s="166">
        <f t="shared" ref="I510:L511" si="42">I511</f>
        <v>0</v>
      </c>
      <c r="J510" s="221">
        <f t="shared" si="42"/>
        <v>0</v>
      </c>
      <c r="K510" s="145">
        <f t="shared" si="42"/>
        <v>0</v>
      </c>
      <c r="L510" s="145">
        <f t="shared" si="42"/>
        <v>0</v>
      </c>
    </row>
    <row r="511" spans="1:12" hidden="1">
      <c r="A511" s="150">
        <v>3</v>
      </c>
      <c r="B511" s="177">
        <v>3</v>
      </c>
      <c r="C511" s="177">
        <v>1</v>
      </c>
      <c r="D511" s="177">
        <v>5</v>
      </c>
      <c r="E511" s="177">
        <v>1</v>
      </c>
      <c r="F511" s="178"/>
      <c r="G511" s="157" t="s">
        <v>211</v>
      </c>
      <c r="H511" s="202">
        <v>294</v>
      </c>
      <c r="I511" s="145">
        <f t="shared" si="42"/>
        <v>0</v>
      </c>
      <c r="J511" s="222">
        <f t="shared" si="42"/>
        <v>0</v>
      </c>
      <c r="K511" s="166">
        <f t="shared" si="42"/>
        <v>0</v>
      </c>
      <c r="L511" s="166">
        <f t="shared" si="42"/>
        <v>0</v>
      </c>
    </row>
    <row r="512" spans="1:12" hidden="1">
      <c r="A512" s="155">
        <v>3</v>
      </c>
      <c r="B512" s="156">
        <v>3</v>
      </c>
      <c r="C512" s="156">
        <v>1</v>
      </c>
      <c r="D512" s="156">
        <v>5</v>
      </c>
      <c r="E512" s="156">
        <v>1</v>
      </c>
      <c r="F512" s="158">
        <v>1</v>
      </c>
      <c r="G512" s="157" t="s">
        <v>212</v>
      </c>
      <c r="H512" s="202">
        <v>295</v>
      </c>
      <c r="I512" s="162">
        <v>0</v>
      </c>
      <c r="J512" s="210">
        <v>0</v>
      </c>
      <c r="K512" s="210">
        <v>0</v>
      </c>
      <c r="L512" s="209">
        <v>0</v>
      </c>
    </row>
    <row r="513" spans="1:15" hidden="1">
      <c r="A513" s="155">
        <v>3</v>
      </c>
      <c r="B513" s="156">
        <v>3</v>
      </c>
      <c r="C513" s="156">
        <v>1</v>
      </c>
      <c r="D513" s="156">
        <v>6</v>
      </c>
      <c r="E513" s="156"/>
      <c r="F513" s="158"/>
      <c r="G513" s="157" t="s">
        <v>182</v>
      </c>
      <c r="H513" s="202">
        <v>296</v>
      </c>
      <c r="I513" s="145">
        <f t="shared" ref="I513:L514" si="43">I514</f>
        <v>0</v>
      </c>
      <c r="J513" s="221">
        <f t="shared" si="43"/>
        <v>0</v>
      </c>
      <c r="K513" s="145">
        <f t="shared" si="43"/>
        <v>0</v>
      </c>
      <c r="L513" s="145">
        <f t="shared" si="43"/>
        <v>0</v>
      </c>
    </row>
    <row r="514" spans="1:15" hidden="1">
      <c r="A514" s="155">
        <v>3</v>
      </c>
      <c r="B514" s="156">
        <v>3</v>
      </c>
      <c r="C514" s="156">
        <v>1</v>
      </c>
      <c r="D514" s="156">
        <v>6</v>
      </c>
      <c r="E514" s="156">
        <v>1</v>
      </c>
      <c r="F514" s="158"/>
      <c r="G514" s="157" t="s">
        <v>182</v>
      </c>
      <c r="H514" s="202">
        <v>297</v>
      </c>
      <c r="I514" s="144">
        <f t="shared" si="43"/>
        <v>0</v>
      </c>
      <c r="J514" s="221">
        <f t="shared" si="43"/>
        <v>0</v>
      </c>
      <c r="K514" s="145">
        <f t="shared" si="43"/>
        <v>0</v>
      </c>
      <c r="L514" s="145">
        <f t="shared" si="43"/>
        <v>0</v>
      </c>
    </row>
    <row r="515" spans="1:15" hidden="1">
      <c r="A515" s="155">
        <v>3</v>
      </c>
      <c r="B515" s="156">
        <v>3</v>
      </c>
      <c r="C515" s="156">
        <v>1</v>
      </c>
      <c r="D515" s="156">
        <v>6</v>
      </c>
      <c r="E515" s="156">
        <v>1</v>
      </c>
      <c r="F515" s="158">
        <v>1</v>
      </c>
      <c r="G515" s="157" t="s">
        <v>182</v>
      </c>
      <c r="H515" s="202">
        <v>298</v>
      </c>
      <c r="I515" s="210">
        <v>0</v>
      </c>
      <c r="J515" s="210">
        <v>0</v>
      </c>
      <c r="K515" s="210">
        <v>0</v>
      </c>
      <c r="L515" s="209">
        <v>0</v>
      </c>
    </row>
    <row r="516" spans="1:15" hidden="1">
      <c r="A516" s="155">
        <v>3</v>
      </c>
      <c r="B516" s="156">
        <v>3</v>
      </c>
      <c r="C516" s="156">
        <v>1</v>
      </c>
      <c r="D516" s="156">
        <v>7</v>
      </c>
      <c r="E516" s="156"/>
      <c r="F516" s="158"/>
      <c r="G516" s="157" t="s">
        <v>213</v>
      </c>
      <c r="H516" s="202">
        <v>299</v>
      </c>
      <c r="I516" s="144">
        <f>I517</f>
        <v>0</v>
      </c>
      <c r="J516" s="221">
        <f>J517</f>
        <v>0</v>
      </c>
      <c r="K516" s="145">
        <f>K517</f>
        <v>0</v>
      </c>
      <c r="L516" s="145">
        <f>L517</f>
        <v>0</v>
      </c>
    </row>
    <row r="517" spans="1:15" hidden="1">
      <c r="A517" s="155">
        <v>3</v>
      </c>
      <c r="B517" s="156">
        <v>3</v>
      </c>
      <c r="C517" s="156">
        <v>1</v>
      </c>
      <c r="D517" s="156">
        <v>7</v>
      </c>
      <c r="E517" s="156">
        <v>1</v>
      </c>
      <c r="F517" s="158"/>
      <c r="G517" s="157" t="s">
        <v>213</v>
      </c>
      <c r="H517" s="202">
        <v>300</v>
      </c>
      <c r="I517" s="144">
        <f>I518+I519</f>
        <v>0</v>
      </c>
      <c r="J517" s="144">
        <f>J518+J519</f>
        <v>0</v>
      </c>
      <c r="K517" s="144">
        <f>K518+K519</f>
        <v>0</v>
      </c>
      <c r="L517" s="144">
        <f>L518+L519</f>
        <v>0</v>
      </c>
    </row>
    <row r="518" spans="1:15" ht="25.5" hidden="1" customHeight="1">
      <c r="A518" s="155">
        <v>3</v>
      </c>
      <c r="B518" s="156">
        <v>3</v>
      </c>
      <c r="C518" s="156">
        <v>1</v>
      </c>
      <c r="D518" s="156">
        <v>7</v>
      </c>
      <c r="E518" s="156">
        <v>1</v>
      </c>
      <c r="F518" s="158">
        <v>1</v>
      </c>
      <c r="G518" s="157" t="s">
        <v>214</v>
      </c>
      <c r="H518" s="202">
        <v>301</v>
      </c>
      <c r="I518" s="210">
        <v>0</v>
      </c>
      <c r="J518" s="210">
        <v>0</v>
      </c>
      <c r="K518" s="210">
        <v>0</v>
      </c>
      <c r="L518" s="209">
        <v>0</v>
      </c>
    </row>
    <row r="519" spans="1:15" ht="25.5" hidden="1" customHeight="1">
      <c r="A519" s="155">
        <v>3</v>
      </c>
      <c r="B519" s="156">
        <v>3</v>
      </c>
      <c r="C519" s="156">
        <v>1</v>
      </c>
      <c r="D519" s="156">
        <v>7</v>
      </c>
      <c r="E519" s="156">
        <v>1</v>
      </c>
      <c r="F519" s="158">
        <v>2</v>
      </c>
      <c r="G519" s="157" t="s">
        <v>215</v>
      </c>
      <c r="H519" s="202">
        <v>302</v>
      </c>
      <c r="I519" s="162">
        <v>0</v>
      </c>
      <c r="J519" s="162">
        <v>0</v>
      </c>
      <c r="K519" s="162">
        <v>0</v>
      </c>
      <c r="L519" s="162">
        <v>0</v>
      </c>
    </row>
    <row r="520" spans="1:15" ht="38.25" hidden="1" customHeight="1">
      <c r="A520" s="155">
        <v>3</v>
      </c>
      <c r="B520" s="156">
        <v>3</v>
      </c>
      <c r="C520" s="156">
        <v>2</v>
      </c>
      <c r="D520" s="156"/>
      <c r="E520" s="156"/>
      <c r="F520" s="158"/>
      <c r="G520" s="157" t="s">
        <v>216</v>
      </c>
      <c r="H520" s="202">
        <v>303</v>
      </c>
      <c r="I520" s="144">
        <f>SUM(I521+I530+I534+I538+I542+I545+I548)</f>
        <v>0</v>
      </c>
      <c r="J520" s="221">
        <f>SUM(J521+J530+J534+J538+J542+J545+J548)</f>
        <v>0</v>
      </c>
      <c r="K520" s="145">
        <f>SUM(K521+K530+K534+K538+K542+K545+K548)</f>
        <v>0</v>
      </c>
      <c r="L520" s="145">
        <f>SUM(L521+L530+L534+L538+L542+L545+L548)</f>
        <v>0</v>
      </c>
    </row>
    <row r="521" spans="1:15" hidden="1">
      <c r="A521" s="155">
        <v>3</v>
      </c>
      <c r="B521" s="156">
        <v>3</v>
      </c>
      <c r="C521" s="156">
        <v>2</v>
      </c>
      <c r="D521" s="156">
        <v>1</v>
      </c>
      <c r="E521" s="156"/>
      <c r="F521" s="158"/>
      <c r="G521" s="157" t="s">
        <v>164</v>
      </c>
      <c r="H521" s="202">
        <v>304</v>
      </c>
      <c r="I521" s="144">
        <f>I522</f>
        <v>0</v>
      </c>
      <c r="J521" s="221">
        <f>J522</f>
        <v>0</v>
      </c>
      <c r="K521" s="145">
        <f>K522</f>
        <v>0</v>
      </c>
      <c r="L521" s="145">
        <f>L522</f>
        <v>0</v>
      </c>
    </row>
    <row r="522" spans="1:15" hidden="1">
      <c r="A522" s="159">
        <v>3</v>
      </c>
      <c r="B522" s="155">
        <v>3</v>
      </c>
      <c r="C522" s="156">
        <v>2</v>
      </c>
      <c r="D522" s="157">
        <v>1</v>
      </c>
      <c r="E522" s="155">
        <v>1</v>
      </c>
      <c r="F522" s="158"/>
      <c r="G522" s="157" t="s">
        <v>164</v>
      </c>
      <c r="H522" s="202">
        <v>305</v>
      </c>
      <c r="I522" s="144">
        <f>SUM(I523:I523)</f>
        <v>0</v>
      </c>
      <c r="J522" s="144">
        <f>SUM(J523:J523)</f>
        <v>0</v>
      </c>
      <c r="K522" s="144">
        <f>SUM(K523:K523)</f>
        <v>0</v>
      </c>
      <c r="L522" s="144">
        <f>SUM(L523:L523)</f>
        <v>0</v>
      </c>
      <c r="M522" s="223"/>
      <c r="N522" s="223"/>
      <c r="O522" s="223"/>
    </row>
    <row r="523" spans="1:15" hidden="1">
      <c r="A523" s="159">
        <v>3</v>
      </c>
      <c r="B523" s="155">
        <v>3</v>
      </c>
      <c r="C523" s="156">
        <v>2</v>
      </c>
      <c r="D523" s="157">
        <v>1</v>
      </c>
      <c r="E523" s="155">
        <v>1</v>
      </c>
      <c r="F523" s="158">
        <v>1</v>
      </c>
      <c r="G523" s="157" t="s">
        <v>165</v>
      </c>
      <c r="H523" s="202">
        <v>306</v>
      </c>
      <c r="I523" s="210">
        <v>0</v>
      </c>
      <c r="J523" s="210">
        <v>0</v>
      </c>
      <c r="K523" s="210">
        <v>0</v>
      </c>
      <c r="L523" s="209">
        <v>0</v>
      </c>
    </row>
    <row r="524" spans="1:15" hidden="1">
      <c r="A524" s="159">
        <v>3</v>
      </c>
      <c r="B524" s="155">
        <v>3</v>
      </c>
      <c r="C524" s="156">
        <v>2</v>
      </c>
      <c r="D524" s="157">
        <v>1</v>
      </c>
      <c r="E524" s="155">
        <v>2</v>
      </c>
      <c r="F524" s="158"/>
      <c r="G524" s="179" t="s">
        <v>188</v>
      </c>
      <c r="H524" s="202">
        <v>307</v>
      </c>
      <c r="I524" s="144">
        <f>SUM(I525:I526)</f>
        <v>0</v>
      </c>
      <c r="J524" s="144">
        <f>SUM(J525:J526)</f>
        <v>0</v>
      </c>
      <c r="K524" s="144">
        <f>SUM(K525:K526)</f>
        <v>0</v>
      </c>
      <c r="L524" s="144">
        <f>SUM(L525:L526)</f>
        <v>0</v>
      </c>
    </row>
    <row r="525" spans="1:15" hidden="1">
      <c r="A525" s="159">
        <v>3</v>
      </c>
      <c r="B525" s="155">
        <v>3</v>
      </c>
      <c r="C525" s="156">
        <v>2</v>
      </c>
      <c r="D525" s="157">
        <v>1</v>
      </c>
      <c r="E525" s="155">
        <v>2</v>
      </c>
      <c r="F525" s="158">
        <v>1</v>
      </c>
      <c r="G525" s="179" t="s">
        <v>167</v>
      </c>
      <c r="H525" s="202">
        <v>308</v>
      </c>
      <c r="I525" s="210">
        <v>0</v>
      </c>
      <c r="J525" s="210">
        <v>0</v>
      </c>
      <c r="K525" s="210">
        <v>0</v>
      </c>
      <c r="L525" s="209">
        <v>0</v>
      </c>
    </row>
    <row r="526" spans="1:15" hidden="1">
      <c r="A526" s="159">
        <v>3</v>
      </c>
      <c r="B526" s="155">
        <v>3</v>
      </c>
      <c r="C526" s="156">
        <v>2</v>
      </c>
      <c r="D526" s="157">
        <v>1</v>
      </c>
      <c r="E526" s="155">
        <v>2</v>
      </c>
      <c r="F526" s="158">
        <v>2</v>
      </c>
      <c r="G526" s="179" t="s">
        <v>168</v>
      </c>
      <c r="H526" s="202">
        <v>309</v>
      </c>
      <c r="I526" s="162">
        <v>0</v>
      </c>
      <c r="J526" s="162">
        <v>0</v>
      </c>
      <c r="K526" s="162">
        <v>0</v>
      </c>
      <c r="L526" s="162">
        <v>0</v>
      </c>
    </row>
    <row r="527" spans="1:15" hidden="1">
      <c r="A527" s="159">
        <v>3</v>
      </c>
      <c r="B527" s="155">
        <v>3</v>
      </c>
      <c r="C527" s="156">
        <v>2</v>
      </c>
      <c r="D527" s="157">
        <v>1</v>
      </c>
      <c r="E527" s="155">
        <v>3</v>
      </c>
      <c r="F527" s="158"/>
      <c r="G527" s="179" t="s">
        <v>169</v>
      </c>
      <c r="H527" s="202">
        <v>310</v>
      </c>
      <c r="I527" s="144">
        <f>SUM(I528:I529)</f>
        <v>0</v>
      </c>
      <c r="J527" s="144">
        <f>SUM(J528:J529)</f>
        <v>0</v>
      </c>
      <c r="K527" s="144">
        <f>SUM(K528:K529)</f>
        <v>0</v>
      </c>
      <c r="L527" s="144">
        <f>SUM(L528:L529)</f>
        <v>0</v>
      </c>
    </row>
    <row r="528" spans="1:15" hidden="1">
      <c r="A528" s="159">
        <v>3</v>
      </c>
      <c r="B528" s="155">
        <v>3</v>
      </c>
      <c r="C528" s="156">
        <v>2</v>
      </c>
      <c r="D528" s="157">
        <v>1</v>
      </c>
      <c r="E528" s="155">
        <v>3</v>
      </c>
      <c r="F528" s="158">
        <v>1</v>
      </c>
      <c r="G528" s="179" t="s">
        <v>170</v>
      </c>
      <c r="H528" s="202">
        <v>311</v>
      </c>
      <c r="I528" s="162">
        <v>0</v>
      </c>
      <c r="J528" s="162">
        <v>0</v>
      </c>
      <c r="K528" s="162">
        <v>0</v>
      </c>
      <c r="L528" s="162">
        <v>0</v>
      </c>
    </row>
    <row r="529" spans="1:12" hidden="1">
      <c r="A529" s="159">
        <v>3</v>
      </c>
      <c r="B529" s="155">
        <v>3</v>
      </c>
      <c r="C529" s="156">
        <v>2</v>
      </c>
      <c r="D529" s="157">
        <v>1</v>
      </c>
      <c r="E529" s="155">
        <v>3</v>
      </c>
      <c r="F529" s="158">
        <v>2</v>
      </c>
      <c r="G529" s="179" t="s">
        <v>189</v>
      </c>
      <c r="H529" s="202">
        <v>312</v>
      </c>
      <c r="I529" s="180">
        <v>0</v>
      </c>
      <c r="J529" s="224">
        <v>0</v>
      </c>
      <c r="K529" s="180">
        <v>0</v>
      </c>
      <c r="L529" s="180">
        <v>0</v>
      </c>
    </row>
    <row r="530" spans="1:12" hidden="1">
      <c r="A530" s="167">
        <v>3</v>
      </c>
      <c r="B530" s="167">
        <v>3</v>
      </c>
      <c r="C530" s="176">
        <v>2</v>
      </c>
      <c r="D530" s="179">
        <v>2</v>
      </c>
      <c r="E530" s="176"/>
      <c r="F530" s="178"/>
      <c r="G530" s="179" t="s">
        <v>202</v>
      </c>
      <c r="H530" s="202">
        <v>313</v>
      </c>
      <c r="I530" s="172">
        <f>I531</f>
        <v>0</v>
      </c>
      <c r="J530" s="225">
        <f>J531</f>
        <v>0</v>
      </c>
      <c r="K530" s="173">
        <f>K531</f>
        <v>0</v>
      </c>
      <c r="L530" s="173">
        <f>L531</f>
        <v>0</v>
      </c>
    </row>
    <row r="531" spans="1:12" hidden="1">
      <c r="A531" s="159">
        <v>3</v>
      </c>
      <c r="B531" s="159">
        <v>3</v>
      </c>
      <c r="C531" s="155">
        <v>2</v>
      </c>
      <c r="D531" s="157">
        <v>2</v>
      </c>
      <c r="E531" s="155">
        <v>1</v>
      </c>
      <c r="F531" s="158"/>
      <c r="G531" s="179" t="s">
        <v>202</v>
      </c>
      <c r="H531" s="202">
        <v>314</v>
      </c>
      <c r="I531" s="144">
        <f>SUM(I532:I533)</f>
        <v>0</v>
      </c>
      <c r="J531" s="185">
        <f>SUM(J532:J533)</f>
        <v>0</v>
      </c>
      <c r="K531" s="145">
        <f>SUM(K532:K533)</f>
        <v>0</v>
      </c>
      <c r="L531" s="145">
        <f>SUM(L532:L533)</f>
        <v>0</v>
      </c>
    </row>
    <row r="532" spans="1:12" ht="25.5" hidden="1" customHeight="1">
      <c r="A532" s="159">
        <v>3</v>
      </c>
      <c r="B532" s="159">
        <v>3</v>
      </c>
      <c r="C532" s="155">
        <v>2</v>
      </c>
      <c r="D532" s="157">
        <v>2</v>
      </c>
      <c r="E532" s="159">
        <v>1</v>
      </c>
      <c r="F532" s="190">
        <v>1</v>
      </c>
      <c r="G532" s="157" t="s">
        <v>203</v>
      </c>
      <c r="H532" s="202">
        <v>315</v>
      </c>
      <c r="I532" s="162">
        <v>0</v>
      </c>
      <c r="J532" s="162">
        <v>0</v>
      </c>
      <c r="K532" s="162">
        <v>0</v>
      </c>
      <c r="L532" s="162">
        <v>0</v>
      </c>
    </row>
    <row r="533" spans="1:12" hidden="1">
      <c r="A533" s="167">
        <v>3</v>
      </c>
      <c r="B533" s="167">
        <v>3</v>
      </c>
      <c r="C533" s="168">
        <v>2</v>
      </c>
      <c r="D533" s="169">
        <v>2</v>
      </c>
      <c r="E533" s="170">
        <v>1</v>
      </c>
      <c r="F533" s="199">
        <v>2</v>
      </c>
      <c r="G533" s="170" t="s">
        <v>204</v>
      </c>
      <c r="H533" s="202">
        <v>316</v>
      </c>
      <c r="I533" s="162">
        <v>0</v>
      </c>
      <c r="J533" s="162">
        <v>0</v>
      </c>
      <c r="K533" s="162">
        <v>0</v>
      </c>
      <c r="L533" s="162">
        <v>0</v>
      </c>
    </row>
    <row r="534" spans="1:12" ht="25.5" hidden="1" customHeight="1">
      <c r="A534" s="159">
        <v>3</v>
      </c>
      <c r="B534" s="159">
        <v>3</v>
      </c>
      <c r="C534" s="155">
        <v>2</v>
      </c>
      <c r="D534" s="156">
        <v>3</v>
      </c>
      <c r="E534" s="157"/>
      <c r="F534" s="190"/>
      <c r="G534" s="157" t="s">
        <v>205</v>
      </c>
      <c r="H534" s="202">
        <v>317</v>
      </c>
      <c r="I534" s="144">
        <f>I535</f>
        <v>0</v>
      </c>
      <c r="J534" s="185">
        <f>J535</f>
        <v>0</v>
      </c>
      <c r="K534" s="145">
        <f>K535</f>
        <v>0</v>
      </c>
      <c r="L534" s="145">
        <f>L535</f>
        <v>0</v>
      </c>
    </row>
    <row r="535" spans="1:12" ht="25.5" hidden="1" customHeight="1">
      <c r="A535" s="159">
        <v>3</v>
      </c>
      <c r="B535" s="159">
        <v>3</v>
      </c>
      <c r="C535" s="155">
        <v>2</v>
      </c>
      <c r="D535" s="156">
        <v>3</v>
      </c>
      <c r="E535" s="157">
        <v>1</v>
      </c>
      <c r="F535" s="190"/>
      <c r="G535" s="157" t="s">
        <v>205</v>
      </c>
      <c r="H535" s="202">
        <v>318</v>
      </c>
      <c r="I535" s="144">
        <f>I536+I537</f>
        <v>0</v>
      </c>
      <c r="J535" s="144">
        <f>J536+J537</f>
        <v>0</v>
      </c>
      <c r="K535" s="144">
        <f>K536+K537</f>
        <v>0</v>
      </c>
      <c r="L535" s="144">
        <f>L536+L537</f>
        <v>0</v>
      </c>
    </row>
    <row r="536" spans="1:12" ht="25.5" hidden="1" customHeight="1">
      <c r="A536" s="159">
        <v>3</v>
      </c>
      <c r="B536" s="159">
        <v>3</v>
      </c>
      <c r="C536" s="155">
        <v>2</v>
      </c>
      <c r="D536" s="156">
        <v>3</v>
      </c>
      <c r="E536" s="157">
        <v>1</v>
      </c>
      <c r="F536" s="190">
        <v>1</v>
      </c>
      <c r="G536" s="157" t="s">
        <v>206</v>
      </c>
      <c r="H536" s="202">
        <v>319</v>
      </c>
      <c r="I536" s="210">
        <v>0</v>
      </c>
      <c r="J536" s="210">
        <v>0</v>
      </c>
      <c r="K536" s="210">
        <v>0</v>
      </c>
      <c r="L536" s="209">
        <v>0</v>
      </c>
    </row>
    <row r="537" spans="1:12" ht="25.5" hidden="1" customHeight="1">
      <c r="A537" s="159">
        <v>3</v>
      </c>
      <c r="B537" s="159">
        <v>3</v>
      </c>
      <c r="C537" s="155">
        <v>2</v>
      </c>
      <c r="D537" s="156">
        <v>3</v>
      </c>
      <c r="E537" s="157">
        <v>1</v>
      </c>
      <c r="F537" s="190">
        <v>2</v>
      </c>
      <c r="G537" s="157" t="s">
        <v>207</v>
      </c>
      <c r="H537" s="202">
        <v>320</v>
      </c>
      <c r="I537" s="162">
        <v>0</v>
      </c>
      <c r="J537" s="162">
        <v>0</v>
      </c>
      <c r="K537" s="162">
        <v>0</v>
      </c>
      <c r="L537" s="162">
        <v>0</v>
      </c>
    </row>
    <row r="538" spans="1:12" hidden="1">
      <c r="A538" s="159">
        <v>3</v>
      </c>
      <c r="B538" s="159">
        <v>3</v>
      </c>
      <c r="C538" s="155">
        <v>2</v>
      </c>
      <c r="D538" s="156">
        <v>4</v>
      </c>
      <c r="E538" s="156"/>
      <c r="F538" s="158"/>
      <c r="G538" s="157" t="s">
        <v>208</v>
      </c>
      <c r="H538" s="202">
        <v>321</v>
      </c>
      <c r="I538" s="144">
        <f>I539</f>
        <v>0</v>
      </c>
      <c r="J538" s="185">
        <f>J539</f>
        <v>0</v>
      </c>
      <c r="K538" s="145">
        <f>K539</f>
        <v>0</v>
      </c>
      <c r="L538" s="145">
        <f>L539</f>
        <v>0</v>
      </c>
    </row>
    <row r="539" spans="1:12" hidden="1">
      <c r="A539" s="175">
        <v>3</v>
      </c>
      <c r="B539" s="175">
        <v>3</v>
      </c>
      <c r="C539" s="150">
        <v>2</v>
      </c>
      <c r="D539" s="148">
        <v>4</v>
      </c>
      <c r="E539" s="148">
        <v>1</v>
      </c>
      <c r="F539" s="151"/>
      <c r="G539" s="157" t="s">
        <v>208</v>
      </c>
      <c r="H539" s="202">
        <v>322</v>
      </c>
      <c r="I539" s="165">
        <f>SUM(I540:I541)</f>
        <v>0</v>
      </c>
      <c r="J539" s="187">
        <f>SUM(J540:J541)</f>
        <v>0</v>
      </c>
      <c r="K539" s="166">
        <f>SUM(K540:K541)</f>
        <v>0</v>
      </c>
      <c r="L539" s="166">
        <f>SUM(L540:L541)</f>
        <v>0</v>
      </c>
    </row>
    <row r="540" spans="1:12" hidden="1">
      <c r="A540" s="159">
        <v>3</v>
      </c>
      <c r="B540" s="159">
        <v>3</v>
      </c>
      <c r="C540" s="155">
        <v>2</v>
      </c>
      <c r="D540" s="156">
        <v>4</v>
      </c>
      <c r="E540" s="156">
        <v>1</v>
      </c>
      <c r="F540" s="158">
        <v>1</v>
      </c>
      <c r="G540" s="157" t="s">
        <v>209</v>
      </c>
      <c r="H540" s="202">
        <v>323</v>
      </c>
      <c r="I540" s="162">
        <v>0</v>
      </c>
      <c r="J540" s="162">
        <v>0</v>
      </c>
      <c r="K540" s="162">
        <v>0</v>
      </c>
      <c r="L540" s="162">
        <v>0</v>
      </c>
    </row>
    <row r="541" spans="1:12" hidden="1">
      <c r="A541" s="159">
        <v>3</v>
      </c>
      <c r="B541" s="159">
        <v>3</v>
      </c>
      <c r="C541" s="155">
        <v>2</v>
      </c>
      <c r="D541" s="156">
        <v>4</v>
      </c>
      <c r="E541" s="156">
        <v>1</v>
      </c>
      <c r="F541" s="158">
        <v>2</v>
      </c>
      <c r="G541" s="157" t="s">
        <v>217</v>
      </c>
      <c r="H541" s="202">
        <v>324</v>
      </c>
      <c r="I541" s="162">
        <v>0</v>
      </c>
      <c r="J541" s="162">
        <v>0</v>
      </c>
      <c r="K541" s="162">
        <v>0</v>
      </c>
      <c r="L541" s="162">
        <v>0</v>
      </c>
    </row>
    <row r="542" spans="1:12" hidden="1">
      <c r="A542" s="159">
        <v>3</v>
      </c>
      <c r="B542" s="159">
        <v>3</v>
      </c>
      <c r="C542" s="155">
        <v>2</v>
      </c>
      <c r="D542" s="156">
        <v>5</v>
      </c>
      <c r="E542" s="156"/>
      <c r="F542" s="158"/>
      <c r="G542" s="157" t="s">
        <v>211</v>
      </c>
      <c r="H542" s="202">
        <v>325</v>
      </c>
      <c r="I542" s="144">
        <f t="shared" ref="I542:L543" si="44">I543</f>
        <v>0</v>
      </c>
      <c r="J542" s="185">
        <f t="shared" si="44"/>
        <v>0</v>
      </c>
      <c r="K542" s="145">
        <f t="shared" si="44"/>
        <v>0</v>
      </c>
      <c r="L542" s="145">
        <f t="shared" si="44"/>
        <v>0</v>
      </c>
    </row>
    <row r="543" spans="1:12" hidden="1">
      <c r="A543" s="175">
        <v>3</v>
      </c>
      <c r="B543" s="175">
        <v>3</v>
      </c>
      <c r="C543" s="150">
        <v>2</v>
      </c>
      <c r="D543" s="148">
        <v>5</v>
      </c>
      <c r="E543" s="148">
        <v>1</v>
      </c>
      <c r="F543" s="151"/>
      <c r="G543" s="157" t="s">
        <v>211</v>
      </c>
      <c r="H543" s="202">
        <v>326</v>
      </c>
      <c r="I543" s="165">
        <f t="shared" si="44"/>
        <v>0</v>
      </c>
      <c r="J543" s="187">
        <f t="shared" si="44"/>
        <v>0</v>
      </c>
      <c r="K543" s="166">
        <f t="shared" si="44"/>
        <v>0</v>
      </c>
      <c r="L543" s="166">
        <f t="shared" si="44"/>
        <v>0</v>
      </c>
    </row>
    <row r="544" spans="1:12" hidden="1">
      <c r="A544" s="159">
        <v>3</v>
      </c>
      <c r="B544" s="159">
        <v>3</v>
      </c>
      <c r="C544" s="155">
        <v>2</v>
      </c>
      <c r="D544" s="156">
        <v>5</v>
      </c>
      <c r="E544" s="156">
        <v>1</v>
      </c>
      <c r="F544" s="158">
        <v>1</v>
      </c>
      <c r="G544" s="157" t="s">
        <v>211</v>
      </c>
      <c r="H544" s="202">
        <v>327</v>
      </c>
      <c r="I544" s="210">
        <v>0</v>
      </c>
      <c r="J544" s="210">
        <v>0</v>
      </c>
      <c r="K544" s="210">
        <v>0</v>
      </c>
      <c r="L544" s="209">
        <v>0</v>
      </c>
    </row>
    <row r="545" spans="1:12" hidden="1">
      <c r="A545" s="159">
        <v>3</v>
      </c>
      <c r="B545" s="159">
        <v>3</v>
      </c>
      <c r="C545" s="155">
        <v>2</v>
      </c>
      <c r="D545" s="156">
        <v>6</v>
      </c>
      <c r="E545" s="156"/>
      <c r="F545" s="158"/>
      <c r="G545" s="157" t="s">
        <v>182</v>
      </c>
      <c r="H545" s="202">
        <v>328</v>
      </c>
      <c r="I545" s="144">
        <f t="shared" ref="I545:L546" si="45">I546</f>
        <v>0</v>
      </c>
      <c r="J545" s="185">
        <f t="shared" si="45"/>
        <v>0</v>
      </c>
      <c r="K545" s="145">
        <f t="shared" si="45"/>
        <v>0</v>
      </c>
      <c r="L545" s="145">
        <f t="shared" si="45"/>
        <v>0</v>
      </c>
    </row>
    <row r="546" spans="1:12" hidden="1">
      <c r="A546" s="159">
        <v>3</v>
      </c>
      <c r="B546" s="159">
        <v>3</v>
      </c>
      <c r="C546" s="155">
        <v>2</v>
      </c>
      <c r="D546" s="156">
        <v>6</v>
      </c>
      <c r="E546" s="156">
        <v>1</v>
      </c>
      <c r="F546" s="158"/>
      <c r="G546" s="157" t="s">
        <v>182</v>
      </c>
      <c r="H546" s="202">
        <v>329</v>
      </c>
      <c r="I546" s="144">
        <f t="shared" si="45"/>
        <v>0</v>
      </c>
      <c r="J546" s="185">
        <f t="shared" si="45"/>
        <v>0</v>
      </c>
      <c r="K546" s="145">
        <f t="shared" si="45"/>
        <v>0</v>
      </c>
      <c r="L546" s="145">
        <f t="shared" si="45"/>
        <v>0</v>
      </c>
    </row>
    <row r="547" spans="1:12" hidden="1">
      <c r="A547" s="167">
        <v>3</v>
      </c>
      <c r="B547" s="167">
        <v>3</v>
      </c>
      <c r="C547" s="168">
        <v>2</v>
      </c>
      <c r="D547" s="169">
        <v>6</v>
      </c>
      <c r="E547" s="169">
        <v>1</v>
      </c>
      <c r="F547" s="171">
        <v>1</v>
      </c>
      <c r="G547" s="170" t="s">
        <v>182</v>
      </c>
      <c r="H547" s="202">
        <v>330</v>
      </c>
      <c r="I547" s="210">
        <v>0</v>
      </c>
      <c r="J547" s="210">
        <v>0</v>
      </c>
      <c r="K547" s="210">
        <v>0</v>
      </c>
      <c r="L547" s="209">
        <v>0</v>
      </c>
    </row>
    <row r="548" spans="1:12" hidden="1">
      <c r="A548" s="159">
        <v>3</v>
      </c>
      <c r="B548" s="159">
        <v>3</v>
      </c>
      <c r="C548" s="155">
        <v>2</v>
      </c>
      <c r="D548" s="156">
        <v>7</v>
      </c>
      <c r="E548" s="156"/>
      <c r="F548" s="158"/>
      <c r="G548" s="157" t="s">
        <v>213</v>
      </c>
      <c r="H548" s="202">
        <v>331</v>
      </c>
      <c r="I548" s="144">
        <f>I549</f>
        <v>0</v>
      </c>
      <c r="J548" s="185">
        <f>J549</f>
        <v>0</v>
      </c>
      <c r="K548" s="145">
        <f>K549</f>
        <v>0</v>
      </c>
      <c r="L548" s="145">
        <f>L549</f>
        <v>0</v>
      </c>
    </row>
    <row r="549" spans="1:12" hidden="1">
      <c r="A549" s="167">
        <v>3</v>
      </c>
      <c r="B549" s="167">
        <v>3</v>
      </c>
      <c r="C549" s="168">
        <v>2</v>
      </c>
      <c r="D549" s="169">
        <v>7</v>
      </c>
      <c r="E549" s="169">
        <v>1</v>
      </c>
      <c r="F549" s="171"/>
      <c r="G549" s="157" t="s">
        <v>213</v>
      </c>
      <c r="H549" s="202">
        <v>332</v>
      </c>
      <c r="I549" s="144">
        <f>SUM(I550:I551)</f>
        <v>0</v>
      </c>
      <c r="J549" s="144">
        <f>SUM(J550:J551)</f>
        <v>0</v>
      </c>
      <c r="K549" s="144">
        <f>SUM(K550:K551)</f>
        <v>0</v>
      </c>
      <c r="L549" s="144">
        <f>SUM(L550:L551)</f>
        <v>0</v>
      </c>
    </row>
    <row r="550" spans="1:12" ht="25.5" hidden="1" customHeight="1">
      <c r="A550" s="159">
        <v>3</v>
      </c>
      <c r="B550" s="159">
        <v>3</v>
      </c>
      <c r="C550" s="155">
        <v>2</v>
      </c>
      <c r="D550" s="156">
        <v>7</v>
      </c>
      <c r="E550" s="156">
        <v>1</v>
      </c>
      <c r="F550" s="158">
        <v>1</v>
      </c>
      <c r="G550" s="157" t="s">
        <v>214</v>
      </c>
      <c r="H550" s="202">
        <v>333</v>
      </c>
      <c r="I550" s="210">
        <v>0</v>
      </c>
      <c r="J550" s="210">
        <v>0</v>
      </c>
      <c r="K550" s="210">
        <v>0</v>
      </c>
      <c r="L550" s="209">
        <v>0</v>
      </c>
    </row>
    <row r="551" spans="1:12" ht="25.5" hidden="1" customHeight="1">
      <c r="A551" s="159">
        <v>3</v>
      </c>
      <c r="B551" s="159">
        <v>3</v>
      </c>
      <c r="C551" s="155">
        <v>2</v>
      </c>
      <c r="D551" s="156">
        <v>7</v>
      </c>
      <c r="E551" s="156">
        <v>1</v>
      </c>
      <c r="F551" s="158">
        <v>2</v>
      </c>
      <c r="G551" s="157" t="s">
        <v>215</v>
      </c>
      <c r="H551" s="202">
        <v>334</v>
      </c>
      <c r="I551" s="162">
        <v>0</v>
      </c>
      <c r="J551" s="162">
        <v>0</v>
      </c>
      <c r="K551" s="162">
        <v>0</v>
      </c>
      <c r="L551" s="162">
        <v>0</v>
      </c>
    </row>
    <row r="552" spans="1:12">
      <c r="A552" s="124"/>
      <c r="B552" s="124"/>
      <c r="C552" s="125"/>
      <c r="D552" s="226"/>
      <c r="E552" s="227"/>
      <c r="F552" s="228"/>
      <c r="G552" s="229" t="s">
        <v>218</v>
      </c>
      <c r="H552" s="202">
        <v>335</v>
      </c>
      <c r="I552" s="196">
        <f>SUM(I218+I368)</f>
        <v>20000</v>
      </c>
      <c r="J552" s="196">
        <f>SUM(J218+J368)</f>
        <v>20000</v>
      </c>
      <c r="K552" s="196">
        <f>SUM(K218+K368)</f>
        <v>0</v>
      </c>
      <c r="L552" s="196">
        <f>SUM(L218+L368)</f>
        <v>0</v>
      </c>
    </row>
    <row r="553" spans="1:12">
      <c r="G553" s="146"/>
      <c r="H553" s="135"/>
      <c r="I553" s="230"/>
      <c r="J553" s="231"/>
      <c r="K553" s="231"/>
      <c r="L553" s="231"/>
    </row>
    <row r="554" spans="1:12">
      <c r="D554" s="651" t="s">
        <v>418</v>
      </c>
      <c r="E554" s="651"/>
      <c r="F554" s="651"/>
      <c r="G554" s="651"/>
      <c r="H554" s="316"/>
      <c r="I554" s="233"/>
      <c r="J554" s="231"/>
      <c r="K554" s="651" t="s">
        <v>219</v>
      </c>
      <c r="L554" s="651"/>
    </row>
    <row r="555" spans="1:12" ht="18.75" customHeight="1">
      <c r="A555" s="234"/>
      <c r="B555" s="234"/>
      <c r="C555" s="234"/>
      <c r="D555" s="662" t="s">
        <v>220</v>
      </c>
      <c r="E555" s="662"/>
      <c r="F555" s="662"/>
      <c r="G555" s="662"/>
      <c r="I555" s="321" t="s">
        <v>221</v>
      </c>
      <c r="K555" s="654" t="s">
        <v>222</v>
      </c>
      <c r="L555" s="654"/>
    </row>
    <row r="556" spans="1:12" ht="8.25" customHeight="1">
      <c r="I556" s="237"/>
      <c r="K556" s="237"/>
      <c r="L556" s="237"/>
    </row>
    <row r="557" spans="1:12" ht="24" customHeight="1">
      <c r="D557" s="663" t="s">
        <v>313</v>
      </c>
      <c r="E557" s="663"/>
      <c r="F557" s="663"/>
      <c r="G557" s="663"/>
      <c r="I557" s="237"/>
      <c r="K557" s="651" t="s">
        <v>408</v>
      </c>
      <c r="L557" s="651"/>
    </row>
    <row r="558" spans="1:12" ht="25.5" customHeight="1">
      <c r="D558" s="652" t="s">
        <v>430</v>
      </c>
      <c r="E558" s="653"/>
      <c r="F558" s="653"/>
      <c r="G558" s="653"/>
      <c r="H558" s="318"/>
      <c r="I558" s="238" t="s">
        <v>221</v>
      </c>
      <c r="K558" s="654" t="s">
        <v>222</v>
      </c>
      <c r="L558" s="654"/>
    </row>
  </sheetData>
  <mergeCells count="31">
    <mergeCell ref="K557:L557"/>
    <mergeCell ref="D558:G558"/>
    <mergeCell ref="K558:L558"/>
    <mergeCell ref="K31:K32"/>
    <mergeCell ref="L31:L32"/>
    <mergeCell ref="A33:F33"/>
    <mergeCell ref="D554:G554"/>
    <mergeCell ref="K554:L554"/>
    <mergeCell ref="D555:G555"/>
    <mergeCell ref="K555:L555"/>
    <mergeCell ref="D557:G557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31496062992125984" right="0" top="0.15748031496062992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7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55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59"/>
  </cols>
  <sheetData>
    <row r="1" spans="1:15">
      <c r="G1" s="96"/>
      <c r="H1" s="97"/>
      <c r="I1" s="98"/>
      <c r="J1" s="256" t="s">
        <v>0</v>
      </c>
      <c r="K1" s="256"/>
      <c r="L1" s="256"/>
      <c r="M1" s="100"/>
      <c r="N1" s="256"/>
      <c r="O1" s="256"/>
    </row>
    <row r="2" spans="1:15">
      <c r="H2" s="97"/>
      <c r="I2" s="101"/>
      <c r="J2" s="256" t="s">
        <v>1</v>
      </c>
      <c r="K2" s="256"/>
      <c r="L2" s="256"/>
      <c r="M2" s="100"/>
      <c r="N2" s="256"/>
      <c r="O2" s="256"/>
    </row>
    <row r="3" spans="1:15">
      <c r="H3" s="102"/>
      <c r="I3" s="97"/>
      <c r="J3" s="256" t="s">
        <v>2</v>
      </c>
      <c r="K3" s="256"/>
      <c r="L3" s="256"/>
      <c r="M3" s="100"/>
      <c r="N3" s="256"/>
      <c r="O3" s="256"/>
    </row>
    <row r="4" spans="1:15">
      <c r="G4" s="103" t="s">
        <v>3</v>
      </c>
      <c r="H4" s="97"/>
      <c r="I4" s="101"/>
      <c r="J4" s="256" t="s">
        <v>4</v>
      </c>
      <c r="K4" s="256"/>
      <c r="L4" s="256"/>
      <c r="M4" s="100"/>
      <c r="N4" s="256"/>
      <c r="O4" s="256"/>
    </row>
    <row r="5" spans="1:15">
      <c r="H5" s="97"/>
      <c r="I5" s="101"/>
      <c r="J5" s="256" t="s">
        <v>419</v>
      </c>
      <c r="K5" s="256"/>
      <c r="L5" s="256"/>
      <c r="M5" s="100"/>
      <c r="N5" s="256"/>
      <c r="O5" s="256"/>
    </row>
    <row r="6" spans="1:15" ht="6" customHeight="1">
      <c r="H6" s="97"/>
      <c r="I6" s="101"/>
      <c r="J6" s="256"/>
      <c r="K6" s="256"/>
      <c r="L6" s="256"/>
      <c r="M6" s="100"/>
      <c r="N6" s="256"/>
      <c r="O6" s="256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100"/>
    </row>
    <row r="12" spans="1:15" ht="15.75" customHeight="1">
      <c r="A12" s="108"/>
      <c r="B12" s="256"/>
      <c r="C12" s="256"/>
      <c r="D12" s="256"/>
      <c r="E12" s="256"/>
      <c r="F12" s="256"/>
      <c r="G12" s="632" t="s">
        <v>7</v>
      </c>
      <c r="H12" s="632"/>
      <c r="I12" s="632"/>
      <c r="J12" s="632"/>
      <c r="K12" s="632"/>
      <c r="L12" s="256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56"/>
      <c r="H20" s="256"/>
      <c r="I20" s="256"/>
      <c r="J20" s="256"/>
      <c r="K20" s="256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56"/>
      <c r="F25" s="254"/>
      <c r="I25" s="118"/>
      <c r="J25" s="118"/>
      <c r="K25" s="119" t="s">
        <v>14</v>
      </c>
      <c r="L25" s="116"/>
      <c r="M25" s="111"/>
    </row>
    <row r="26" spans="1:13" ht="29.1" customHeight="1">
      <c r="A26" s="638" t="s">
        <v>409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>
      <c r="A27" s="638" t="s">
        <v>410</v>
      </c>
      <c r="B27" s="638"/>
      <c r="C27" s="638"/>
      <c r="D27" s="638"/>
      <c r="E27" s="638"/>
      <c r="F27" s="638"/>
      <c r="G27" s="638"/>
      <c r="H27" s="638"/>
      <c r="I27" s="638"/>
      <c r="J27" s="257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225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26</v>
      </c>
      <c r="K29" s="116" t="s">
        <v>25</v>
      </c>
      <c r="L29" s="116" t="s">
        <v>26</v>
      </c>
      <c r="M29" s="111"/>
    </row>
    <row r="30" spans="1:13">
      <c r="A30" s="640" t="s">
        <v>226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1200</v>
      </c>
      <c r="J34" s="144">
        <f>SUM(J35+J46+J65+J86+J93+J113+J139+J158+J168)</f>
        <v>1200</v>
      </c>
      <c r="K34" s="145">
        <f>SUM(K35+K46+K65+K86+K93+K113+K139+K158+K168)</f>
        <v>1200</v>
      </c>
      <c r="L34" s="144">
        <f>SUM(L35+L46+L65+L86+L93+L113+L139+L158+L168)</f>
        <v>1200</v>
      </c>
      <c r="M34" s="146"/>
      <c r="N34" s="146"/>
      <c r="O34" s="146"/>
    </row>
    <row r="35" spans="1:15" ht="17.25" hidden="1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0</v>
      </c>
      <c r="J35" s="144">
        <f>SUM(J36+J42)</f>
        <v>0</v>
      </c>
      <c r="K35" s="153">
        <f>SUM(K36+K42)</f>
        <v>0</v>
      </c>
      <c r="L35" s="154">
        <f>SUM(L36+L42)</f>
        <v>0</v>
      </c>
    </row>
    <row r="36" spans="1:15" hidden="1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0</v>
      </c>
      <c r="J36" s="144">
        <f>SUM(J37)</f>
        <v>0</v>
      </c>
      <c r="K36" s="145">
        <f>SUM(K37)</f>
        <v>0</v>
      </c>
      <c r="L36" s="144">
        <f>SUM(L37)</f>
        <v>0</v>
      </c>
    </row>
    <row r="37" spans="1:15" hidden="1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0</v>
      </c>
      <c r="J37" s="144">
        <f t="shared" ref="J37:L38" si="0">SUM(J38)</f>
        <v>0</v>
      </c>
      <c r="K37" s="144">
        <f t="shared" si="0"/>
        <v>0</v>
      </c>
      <c r="L37" s="144">
        <f t="shared" si="0"/>
        <v>0</v>
      </c>
    </row>
    <row r="38" spans="1:15" hidden="1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0</v>
      </c>
      <c r="J38" s="145">
        <f t="shared" si="0"/>
        <v>0</v>
      </c>
      <c r="K38" s="145">
        <f t="shared" si="0"/>
        <v>0</v>
      </c>
      <c r="L38" s="145">
        <f t="shared" si="0"/>
        <v>0</v>
      </c>
    </row>
    <row r="39" spans="1:15" hidden="1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0</v>
      </c>
      <c r="J39" s="161">
        <v>0</v>
      </c>
      <c r="K39" s="161">
        <v>0</v>
      </c>
      <c r="L39" s="161">
        <v>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 hidden="1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0</v>
      </c>
      <c r="J42" s="144">
        <f t="shared" si="1"/>
        <v>0</v>
      </c>
      <c r="K42" s="145">
        <f t="shared" si="1"/>
        <v>0</v>
      </c>
      <c r="L42" s="144">
        <f t="shared" si="1"/>
        <v>0</v>
      </c>
    </row>
    <row r="43" spans="1:15" hidden="1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0</v>
      </c>
      <c r="J43" s="144">
        <f t="shared" si="1"/>
        <v>0</v>
      </c>
      <c r="K43" s="144">
        <f t="shared" si="1"/>
        <v>0</v>
      </c>
      <c r="L43" s="144">
        <f t="shared" si="1"/>
        <v>0</v>
      </c>
    </row>
    <row r="44" spans="1:15" hidden="1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0</v>
      </c>
      <c r="J44" s="144">
        <f t="shared" si="1"/>
        <v>0</v>
      </c>
      <c r="K44" s="144">
        <f t="shared" si="1"/>
        <v>0</v>
      </c>
      <c r="L44" s="144">
        <f t="shared" si="1"/>
        <v>0</v>
      </c>
    </row>
    <row r="45" spans="1:15" hidden="1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0</v>
      </c>
      <c r="J45" s="161">
        <v>0</v>
      </c>
      <c r="K45" s="161">
        <v>0</v>
      </c>
      <c r="L45" s="161">
        <v>0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1200</v>
      </c>
      <c r="J46" s="166">
        <f t="shared" si="2"/>
        <v>1200</v>
      </c>
      <c r="K46" s="165">
        <f t="shared" si="2"/>
        <v>1200</v>
      </c>
      <c r="L46" s="165">
        <f t="shared" si="2"/>
        <v>1200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1200</v>
      </c>
      <c r="J47" s="145">
        <f t="shared" si="2"/>
        <v>1200</v>
      </c>
      <c r="K47" s="144">
        <f t="shared" si="2"/>
        <v>1200</v>
      </c>
      <c r="L47" s="145">
        <f t="shared" si="2"/>
        <v>1200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1200</v>
      </c>
      <c r="J48" s="145">
        <f t="shared" si="2"/>
        <v>1200</v>
      </c>
      <c r="K48" s="154">
        <f t="shared" si="2"/>
        <v>1200</v>
      </c>
      <c r="L48" s="154">
        <f t="shared" si="2"/>
        <v>1200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1200</v>
      </c>
      <c r="J49" s="172">
        <f>SUM(J50:J64)</f>
        <v>1200</v>
      </c>
      <c r="K49" s="173">
        <f>SUM(K50:K64)</f>
        <v>1200</v>
      </c>
      <c r="L49" s="173">
        <f>SUM(L50:L64)</f>
        <v>1200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1200</v>
      </c>
      <c r="J53" s="161">
        <v>1200</v>
      </c>
      <c r="K53" s="161">
        <v>1200</v>
      </c>
      <c r="L53" s="161">
        <v>1200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hidden="1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0</v>
      </c>
      <c r="J58" s="161">
        <v>0</v>
      </c>
      <c r="K58" s="161">
        <v>0</v>
      </c>
      <c r="L58" s="161">
        <v>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hidden="1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0</v>
      </c>
      <c r="J62" s="161">
        <v>0</v>
      </c>
      <c r="K62" s="161">
        <v>0</v>
      </c>
      <c r="L62" s="161">
        <v>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 hidden="1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0</v>
      </c>
      <c r="J64" s="161">
        <v>0</v>
      </c>
      <c r="K64" s="161">
        <v>0</v>
      </c>
      <c r="L64" s="161">
        <v>0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118800</v>
      </c>
      <c r="J184" s="185">
        <f>SUM(J185+J238+J303)</f>
        <v>118800</v>
      </c>
      <c r="K184" s="145">
        <f>SUM(K185+K238+K303)</f>
        <v>114435.63</v>
      </c>
      <c r="L184" s="144">
        <f>SUM(L185+L238+L303)</f>
        <v>114435.63</v>
      </c>
    </row>
    <row r="185" spans="1:12" ht="25.5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118800</v>
      </c>
      <c r="J185" s="165">
        <f>SUM(J186+J209+J216+J228+J232)</f>
        <v>118800</v>
      </c>
      <c r="K185" s="165">
        <f>SUM(K186+K209+K216+K228+K232)</f>
        <v>114435.63</v>
      </c>
      <c r="L185" s="165">
        <f>SUM(L186+L209+L216+L228+L232)</f>
        <v>114435.63</v>
      </c>
    </row>
    <row r="186" spans="1:12" ht="25.5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118800</v>
      </c>
      <c r="J186" s="185">
        <f>SUM(J187+J190+J195+J201+J206)</f>
        <v>118800</v>
      </c>
      <c r="K186" s="145">
        <f>SUM(K187+K190+K195+K201+K206)</f>
        <v>114435.63</v>
      </c>
      <c r="L186" s="144">
        <f>SUM(L187+L190+L195+L201+L206)</f>
        <v>114435.63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 hidden="1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0</v>
      </c>
      <c r="J190" s="187">
        <f>J191</f>
        <v>0</v>
      </c>
      <c r="K190" s="166">
        <f>K191</f>
        <v>0</v>
      </c>
      <c r="L190" s="165">
        <f>L191</f>
        <v>0</v>
      </c>
    </row>
    <row r="191" spans="1:12" hidden="1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0</v>
      </c>
      <c r="J191" s="185">
        <f>SUM(J192:J194)</f>
        <v>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hidden="1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0</v>
      </c>
      <c r="J194" s="160">
        <v>0</v>
      </c>
      <c r="K194" s="160">
        <v>0</v>
      </c>
      <c r="L194" s="210">
        <v>0</v>
      </c>
    </row>
    <row r="195" spans="1:12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118800</v>
      </c>
      <c r="J195" s="185">
        <f>J196</f>
        <v>118800</v>
      </c>
      <c r="K195" s="145">
        <f>K196</f>
        <v>114435.63</v>
      </c>
      <c r="L195" s="144">
        <f>L196</f>
        <v>114435.63</v>
      </c>
    </row>
    <row r="196" spans="1:12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118800</v>
      </c>
      <c r="J196" s="144">
        <f>SUM(J197:J200)</f>
        <v>118800</v>
      </c>
      <c r="K196" s="144">
        <f>SUM(K197:K200)</f>
        <v>114435.63</v>
      </c>
      <c r="L196" s="144">
        <f>SUM(L197:L200)</f>
        <v>114435.63</v>
      </c>
    </row>
    <row r="197" spans="1:12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118800</v>
      </c>
      <c r="J197" s="162">
        <v>118800</v>
      </c>
      <c r="K197" s="162">
        <v>114435.63</v>
      </c>
      <c r="L197" s="210">
        <v>114435.63</v>
      </c>
    </row>
    <row r="198" spans="1:12" hidden="1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0</v>
      </c>
      <c r="J198" s="162">
        <v>0</v>
      </c>
      <c r="K198" s="162">
        <v>0</v>
      </c>
      <c r="L198" s="162">
        <v>0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hidden="1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0</v>
      </c>
      <c r="J200" s="216">
        <v>0</v>
      </c>
      <c r="K200" s="162">
        <v>0</v>
      </c>
      <c r="L200" s="162">
        <v>0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120000</v>
      </c>
      <c r="J368" s="196">
        <f>SUM(J34+J184)</f>
        <v>120000</v>
      </c>
      <c r="K368" s="196">
        <f>SUM(K34+K184)</f>
        <v>115635.63</v>
      </c>
      <c r="L368" s="196">
        <f>SUM(L34+L184)</f>
        <v>115635.63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53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58" t="s">
        <v>221</v>
      </c>
      <c r="K371" s="654" t="s">
        <v>222</v>
      </c>
      <c r="L371" s="654"/>
    </row>
    <row r="372" spans="1:12" ht="9.75" customHeight="1">
      <c r="I372" s="237"/>
      <c r="K372" s="237"/>
      <c r="L372" s="237"/>
    </row>
    <row r="373" spans="1:12" ht="25.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55"/>
      <c r="I374" s="238" t="s">
        <v>221</v>
      </c>
      <c r="K374" s="654" t="s">
        <v>222</v>
      </c>
      <c r="L374" s="654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topLeftCell="A25" workbookViewId="0">
      <selection activeCell="G18" sqref="G18:K18"/>
    </sheetView>
  </sheetViews>
  <sheetFormatPr defaultRowHeight="15"/>
  <cols>
    <col min="1" max="4" width="2" style="94" customWidth="1"/>
    <col min="5" max="5" width="2.140625" style="94" customWidth="1"/>
    <col min="6" max="6" width="3" style="242" customWidth="1"/>
    <col min="7" max="7" width="33.7109375" style="94" customWidth="1"/>
    <col min="8" max="8" width="3.85546875" style="94" customWidth="1"/>
    <col min="9" max="9" width="10" style="94" customWidth="1"/>
    <col min="10" max="10" width="11.140625" style="94" customWidth="1"/>
    <col min="11" max="11" width="11" style="94" customWidth="1"/>
    <col min="12" max="12" width="10.5703125" style="94" customWidth="1"/>
    <col min="13" max="13" width="0.140625" style="94" hidden="1" customWidth="1"/>
    <col min="14" max="14" width="6.140625" style="94" hidden="1" customWidth="1"/>
    <col min="15" max="15" width="5.5703125" style="94" hidden="1" customWidth="1"/>
    <col min="16" max="16" width="9.140625" style="101"/>
    <col min="17" max="16384" width="9.140625" style="245"/>
  </cols>
  <sheetData>
    <row r="1" spans="1:15">
      <c r="G1" s="96"/>
      <c r="H1" s="97"/>
      <c r="I1" s="98"/>
      <c r="J1" s="243" t="s">
        <v>0</v>
      </c>
      <c r="K1" s="243"/>
      <c r="L1" s="243"/>
      <c r="M1" s="100"/>
      <c r="N1" s="243"/>
      <c r="O1" s="243"/>
    </row>
    <row r="2" spans="1:15">
      <c r="H2" s="97"/>
      <c r="I2" s="101"/>
      <c r="J2" s="243" t="s">
        <v>1</v>
      </c>
      <c r="K2" s="243"/>
      <c r="L2" s="243"/>
      <c r="M2" s="100"/>
      <c r="N2" s="243"/>
      <c r="O2" s="243"/>
    </row>
    <row r="3" spans="1:15">
      <c r="H3" s="102"/>
      <c r="I3" s="97"/>
      <c r="J3" s="243" t="s">
        <v>2</v>
      </c>
      <c r="K3" s="243"/>
      <c r="L3" s="243"/>
      <c r="M3" s="100"/>
      <c r="N3" s="243"/>
      <c r="O3" s="243"/>
    </row>
    <row r="4" spans="1:15">
      <c r="G4" s="103" t="s">
        <v>3</v>
      </c>
      <c r="H4" s="97"/>
      <c r="I4" s="101"/>
      <c r="J4" s="243" t="s">
        <v>4</v>
      </c>
      <c r="K4" s="243"/>
      <c r="L4" s="243"/>
      <c r="M4" s="100"/>
      <c r="N4" s="243"/>
      <c r="O4" s="243"/>
    </row>
    <row r="5" spans="1:15">
      <c r="H5" s="97"/>
      <c r="I5" s="101"/>
      <c r="J5" s="243" t="s">
        <v>419</v>
      </c>
      <c r="K5" s="243"/>
      <c r="L5" s="243"/>
      <c r="M5" s="100"/>
      <c r="N5" s="243"/>
      <c r="O5" s="243"/>
    </row>
    <row r="6" spans="1:15" ht="6" customHeight="1">
      <c r="H6" s="97"/>
      <c r="I6" s="101"/>
      <c r="J6" s="243"/>
      <c r="K6" s="243"/>
      <c r="L6" s="243"/>
      <c r="M6" s="100"/>
      <c r="N6" s="243"/>
      <c r="O6" s="243"/>
    </row>
    <row r="7" spans="1:15" ht="30" customHeight="1">
      <c r="A7" s="629" t="s">
        <v>420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100"/>
    </row>
    <row r="8" spans="1:15" ht="11.25" customHeight="1">
      <c r="G8" s="104"/>
      <c r="H8" s="105"/>
      <c r="I8" s="105"/>
      <c r="J8" s="106"/>
      <c r="K8" s="106"/>
      <c r="L8" s="107"/>
      <c r="M8" s="100"/>
    </row>
    <row r="9" spans="1:15" ht="15.75" customHeight="1">
      <c r="A9" s="630" t="s">
        <v>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00"/>
    </row>
    <row r="10" spans="1:15">
      <c r="A10" s="631" t="s">
        <v>6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100"/>
    </row>
    <row r="11" spans="1:15" ht="7.5" customHeight="1">
      <c r="A11" s="108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100"/>
    </row>
    <row r="12" spans="1:15" ht="15.75" customHeight="1">
      <c r="A12" s="108"/>
      <c r="B12" s="243"/>
      <c r="C12" s="243"/>
      <c r="D12" s="243"/>
      <c r="E12" s="243"/>
      <c r="F12" s="243"/>
      <c r="G12" s="632" t="s">
        <v>7</v>
      </c>
      <c r="H12" s="632"/>
      <c r="I12" s="632"/>
      <c r="J12" s="632"/>
      <c r="K12" s="632"/>
      <c r="L12" s="243"/>
      <c r="M12" s="100"/>
    </row>
    <row r="13" spans="1:15" ht="15.75" customHeight="1">
      <c r="A13" s="633" t="s">
        <v>421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100"/>
    </row>
    <row r="14" spans="1:15" ht="12" customHeight="1">
      <c r="G14" s="634" t="s">
        <v>422</v>
      </c>
      <c r="H14" s="634"/>
      <c r="I14" s="634"/>
      <c r="J14" s="634"/>
      <c r="K14" s="634"/>
      <c r="M14" s="100"/>
    </row>
    <row r="15" spans="1:15">
      <c r="G15" s="635" t="s">
        <v>436</v>
      </c>
      <c r="H15" s="631"/>
      <c r="I15" s="631"/>
      <c r="J15" s="631"/>
      <c r="K15" s="631"/>
    </row>
    <row r="16" spans="1:15" ht="15.75" customHeight="1">
      <c r="B16" s="633" t="s">
        <v>8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</row>
    <row r="17" spans="1:13" ht="7.5" customHeight="1"/>
    <row r="18" spans="1:13">
      <c r="G18" s="634" t="s">
        <v>440</v>
      </c>
      <c r="H18" s="634"/>
      <c r="I18" s="634"/>
      <c r="J18" s="634"/>
      <c r="K18" s="634"/>
    </row>
    <row r="19" spans="1:13">
      <c r="G19" s="636" t="s">
        <v>9</v>
      </c>
      <c r="H19" s="636"/>
      <c r="I19" s="636"/>
      <c r="J19" s="636"/>
      <c r="K19" s="636"/>
    </row>
    <row r="20" spans="1:13" ht="6.75" customHeight="1">
      <c r="G20" s="243"/>
      <c r="H20" s="243"/>
      <c r="I20" s="243"/>
      <c r="J20" s="243"/>
      <c r="K20" s="243"/>
    </row>
    <row r="21" spans="1:13">
      <c r="B21" s="101"/>
      <c r="C21" s="101"/>
      <c r="D21" s="101"/>
      <c r="E21" s="637" t="s">
        <v>10</v>
      </c>
      <c r="F21" s="637"/>
      <c r="G21" s="637"/>
      <c r="H21" s="637"/>
      <c r="I21" s="637"/>
      <c r="J21" s="637"/>
      <c r="K21" s="637"/>
      <c r="L21" s="101"/>
    </row>
    <row r="22" spans="1:13" ht="15" customHeight="1">
      <c r="A22" s="628" t="s">
        <v>11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111"/>
    </row>
    <row r="23" spans="1:13">
      <c r="F23" s="94"/>
      <c r="J23" s="112"/>
      <c r="K23" s="113"/>
      <c r="L23" s="114" t="s">
        <v>12</v>
      </c>
      <c r="M23" s="111"/>
    </row>
    <row r="24" spans="1:13">
      <c r="F24" s="94"/>
      <c r="J24" s="115" t="s">
        <v>13</v>
      </c>
      <c r="K24" s="102"/>
      <c r="L24" s="116"/>
      <c r="M24" s="111"/>
    </row>
    <row r="25" spans="1:13">
      <c r="E25" s="243"/>
      <c r="F25" s="241"/>
      <c r="I25" s="118"/>
      <c r="J25" s="118"/>
      <c r="K25" s="119" t="s">
        <v>14</v>
      </c>
      <c r="L25" s="116"/>
      <c r="M25" s="111"/>
    </row>
    <row r="26" spans="1:13">
      <c r="A26" s="638" t="s">
        <v>15</v>
      </c>
      <c r="B26" s="638"/>
      <c r="C26" s="638"/>
      <c r="D26" s="638"/>
      <c r="E26" s="638"/>
      <c r="F26" s="638"/>
      <c r="G26" s="638"/>
      <c r="H26" s="638"/>
      <c r="I26" s="638"/>
      <c r="K26" s="119" t="s">
        <v>16</v>
      </c>
      <c r="L26" s="120" t="s">
        <v>17</v>
      </c>
      <c r="M26" s="111"/>
    </row>
    <row r="27" spans="1:13" ht="43.5" customHeight="1">
      <c r="A27" s="638" t="s">
        <v>228</v>
      </c>
      <c r="B27" s="638"/>
      <c r="C27" s="638"/>
      <c r="D27" s="638"/>
      <c r="E27" s="638"/>
      <c r="F27" s="638"/>
      <c r="G27" s="638"/>
      <c r="H27" s="638"/>
      <c r="I27" s="638"/>
      <c r="J27" s="240" t="s">
        <v>19</v>
      </c>
      <c r="K27" s="122" t="s">
        <v>20</v>
      </c>
      <c r="L27" s="116"/>
      <c r="M27" s="111"/>
    </row>
    <row r="28" spans="1:13">
      <c r="F28" s="94"/>
      <c r="G28" s="123" t="s">
        <v>21</v>
      </c>
      <c r="H28" s="124" t="s">
        <v>225</v>
      </c>
      <c r="I28" s="125"/>
      <c r="J28" s="126"/>
      <c r="K28" s="116"/>
      <c r="L28" s="116"/>
      <c r="M28" s="111"/>
    </row>
    <row r="29" spans="1:13">
      <c r="F29" s="94"/>
      <c r="G29" s="639" t="s">
        <v>23</v>
      </c>
      <c r="H29" s="639"/>
      <c r="I29" s="128" t="s">
        <v>24</v>
      </c>
      <c r="J29" s="129" t="s">
        <v>25</v>
      </c>
      <c r="K29" s="116" t="s">
        <v>25</v>
      </c>
      <c r="L29" s="116" t="s">
        <v>26</v>
      </c>
      <c r="M29" s="111"/>
    </row>
    <row r="30" spans="1:13">
      <c r="A30" s="640" t="s">
        <v>226</v>
      </c>
      <c r="B30" s="640"/>
      <c r="C30" s="640"/>
      <c r="D30" s="640"/>
      <c r="E30" s="640"/>
      <c r="F30" s="640"/>
      <c r="G30" s="640"/>
      <c r="H30" s="640"/>
      <c r="I30" s="640"/>
      <c r="J30" s="130"/>
      <c r="K30" s="130"/>
      <c r="L30" s="131" t="s">
        <v>28</v>
      </c>
      <c r="M30" s="132"/>
    </row>
    <row r="31" spans="1:13" ht="27" customHeight="1">
      <c r="A31" s="641" t="s">
        <v>29</v>
      </c>
      <c r="B31" s="642"/>
      <c r="C31" s="642"/>
      <c r="D31" s="642"/>
      <c r="E31" s="642"/>
      <c r="F31" s="642"/>
      <c r="G31" s="645" t="s">
        <v>30</v>
      </c>
      <c r="H31" s="647" t="s">
        <v>31</v>
      </c>
      <c r="I31" s="649" t="s">
        <v>32</v>
      </c>
      <c r="J31" s="650"/>
      <c r="K31" s="655" t="s">
        <v>33</v>
      </c>
      <c r="L31" s="657" t="s">
        <v>34</v>
      </c>
      <c r="M31" s="132"/>
    </row>
    <row r="32" spans="1:13" ht="58.5" customHeight="1">
      <c r="A32" s="643"/>
      <c r="B32" s="644"/>
      <c r="C32" s="644"/>
      <c r="D32" s="644"/>
      <c r="E32" s="644"/>
      <c r="F32" s="644"/>
      <c r="G32" s="646"/>
      <c r="H32" s="648"/>
      <c r="I32" s="133" t="s">
        <v>35</v>
      </c>
      <c r="J32" s="134" t="s">
        <v>36</v>
      </c>
      <c r="K32" s="656"/>
      <c r="L32" s="658"/>
    </row>
    <row r="33" spans="1:15">
      <c r="A33" s="659" t="s">
        <v>20</v>
      </c>
      <c r="B33" s="660"/>
      <c r="C33" s="660"/>
      <c r="D33" s="660"/>
      <c r="E33" s="660"/>
      <c r="F33" s="661"/>
      <c r="G33" s="135">
        <v>2</v>
      </c>
      <c r="H33" s="136">
        <v>3</v>
      </c>
      <c r="I33" s="137" t="s">
        <v>37</v>
      </c>
      <c r="J33" s="138" t="s">
        <v>38</v>
      </c>
      <c r="K33" s="139">
        <v>6</v>
      </c>
      <c r="L33" s="139">
        <v>7</v>
      </c>
    </row>
    <row r="34" spans="1:15">
      <c r="A34" s="140">
        <v>2</v>
      </c>
      <c r="B34" s="140"/>
      <c r="C34" s="141"/>
      <c r="D34" s="142"/>
      <c r="E34" s="140"/>
      <c r="F34" s="143"/>
      <c r="G34" s="142" t="s">
        <v>39</v>
      </c>
      <c r="H34" s="135">
        <v>1</v>
      </c>
      <c r="I34" s="144">
        <f>SUM(I35+I46+I65+I86+I93+I113+I139+I158+I168)</f>
        <v>45400</v>
      </c>
      <c r="J34" s="144">
        <f>SUM(J35+J46+J65+J86+J93+J113+J139+J158+J168)</f>
        <v>40700</v>
      </c>
      <c r="K34" s="145">
        <f>SUM(K35+K46+K65+K86+K93+K113+K139+K158+K168)</f>
        <v>37381.130000000005</v>
      </c>
      <c r="L34" s="144">
        <f>SUM(L35+L46+L65+L86+L93+L113+L139+L158+L168)</f>
        <v>37381.130000000005</v>
      </c>
      <c r="M34" s="146"/>
      <c r="N34" s="146"/>
      <c r="O34" s="146"/>
    </row>
    <row r="35" spans="1:15" ht="17.25" hidden="1" customHeight="1">
      <c r="A35" s="140">
        <v>2</v>
      </c>
      <c r="B35" s="147">
        <v>1</v>
      </c>
      <c r="C35" s="148"/>
      <c r="D35" s="149"/>
      <c r="E35" s="150"/>
      <c r="F35" s="151"/>
      <c r="G35" s="152" t="s">
        <v>40</v>
      </c>
      <c r="H35" s="135">
        <v>2</v>
      </c>
      <c r="I35" s="144">
        <f>SUM(I36+I42)</f>
        <v>0</v>
      </c>
      <c r="J35" s="144">
        <f>SUM(J36+J42)</f>
        <v>0</v>
      </c>
      <c r="K35" s="153">
        <f>SUM(K36+K42)</f>
        <v>0</v>
      </c>
      <c r="L35" s="154">
        <f>SUM(L36+L42)</f>
        <v>0</v>
      </c>
    </row>
    <row r="36" spans="1:15" hidden="1">
      <c r="A36" s="155">
        <v>2</v>
      </c>
      <c r="B36" s="155">
        <v>1</v>
      </c>
      <c r="C36" s="156">
        <v>1</v>
      </c>
      <c r="D36" s="157"/>
      <c r="E36" s="155"/>
      <c r="F36" s="158"/>
      <c r="G36" s="157" t="s">
        <v>41</v>
      </c>
      <c r="H36" s="135">
        <v>3</v>
      </c>
      <c r="I36" s="144">
        <f>SUM(I37)</f>
        <v>0</v>
      </c>
      <c r="J36" s="144">
        <f>SUM(J37)</f>
        <v>0</v>
      </c>
      <c r="K36" s="145">
        <f>SUM(K37)</f>
        <v>0</v>
      </c>
      <c r="L36" s="144">
        <f>SUM(L37)</f>
        <v>0</v>
      </c>
    </row>
    <row r="37" spans="1:15" hidden="1">
      <c r="A37" s="159">
        <v>2</v>
      </c>
      <c r="B37" s="155">
        <v>1</v>
      </c>
      <c r="C37" s="156">
        <v>1</v>
      </c>
      <c r="D37" s="157">
        <v>1</v>
      </c>
      <c r="E37" s="155"/>
      <c r="F37" s="158"/>
      <c r="G37" s="157" t="s">
        <v>41</v>
      </c>
      <c r="H37" s="135">
        <v>4</v>
      </c>
      <c r="I37" s="144">
        <f>SUM(I38+I40)</f>
        <v>0</v>
      </c>
      <c r="J37" s="144">
        <f t="shared" ref="J37:L38" si="0">SUM(J38)</f>
        <v>0</v>
      </c>
      <c r="K37" s="144">
        <f t="shared" si="0"/>
        <v>0</v>
      </c>
      <c r="L37" s="144">
        <f t="shared" si="0"/>
        <v>0</v>
      </c>
    </row>
    <row r="38" spans="1:15" hidden="1">
      <c r="A38" s="159">
        <v>2</v>
      </c>
      <c r="B38" s="155">
        <v>1</v>
      </c>
      <c r="C38" s="156">
        <v>1</v>
      </c>
      <c r="D38" s="157">
        <v>1</v>
      </c>
      <c r="E38" s="155">
        <v>1</v>
      </c>
      <c r="F38" s="158"/>
      <c r="G38" s="157" t="s">
        <v>42</v>
      </c>
      <c r="H38" s="135">
        <v>5</v>
      </c>
      <c r="I38" s="145">
        <f>SUM(I39)</f>
        <v>0</v>
      </c>
      <c r="J38" s="145">
        <f t="shared" si="0"/>
        <v>0</v>
      </c>
      <c r="K38" s="145">
        <f t="shared" si="0"/>
        <v>0</v>
      </c>
      <c r="L38" s="145">
        <f t="shared" si="0"/>
        <v>0</v>
      </c>
    </row>
    <row r="39" spans="1:15" hidden="1">
      <c r="A39" s="159">
        <v>2</v>
      </c>
      <c r="B39" s="155">
        <v>1</v>
      </c>
      <c r="C39" s="156">
        <v>1</v>
      </c>
      <c r="D39" s="157">
        <v>1</v>
      </c>
      <c r="E39" s="155">
        <v>1</v>
      </c>
      <c r="F39" s="158">
        <v>1</v>
      </c>
      <c r="G39" s="157" t="s">
        <v>42</v>
      </c>
      <c r="H39" s="135">
        <v>6</v>
      </c>
      <c r="I39" s="160">
        <v>0</v>
      </c>
      <c r="J39" s="161">
        <v>0</v>
      </c>
      <c r="K39" s="161">
        <v>0</v>
      </c>
      <c r="L39" s="161">
        <v>0</v>
      </c>
    </row>
    <row r="40" spans="1:15" hidden="1">
      <c r="A40" s="159">
        <v>2</v>
      </c>
      <c r="B40" s="155">
        <v>1</v>
      </c>
      <c r="C40" s="156">
        <v>1</v>
      </c>
      <c r="D40" s="157">
        <v>1</v>
      </c>
      <c r="E40" s="155">
        <v>2</v>
      </c>
      <c r="F40" s="158"/>
      <c r="G40" s="157" t="s">
        <v>43</v>
      </c>
      <c r="H40" s="135">
        <v>7</v>
      </c>
      <c r="I40" s="145">
        <f>I41</f>
        <v>0</v>
      </c>
      <c r="J40" s="145">
        <f>J41</f>
        <v>0</v>
      </c>
      <c r="K40" s="145">
        <f>K41</f>
        <v>0</v>
      </c>
      <c r="L40" s="145">
        <f>L41</f>
        <v>0</v>
      </c>
    </row>
    <row r="41" spans="1:15" hidden="1">
      <c r="A41" s="159">
        <v>2</v>
      </c>
      <c r="B41" s="155">
        <v>1</v>
      </c>
      <c r="C41" s="156">
        <v>1</v>
      </c>
      <c r="D41" s="157">
        <v>1</v>
      </c>
      <c r="E41" s="155">
        <v>2</v>
      </c>
      <c r="F41" s="158">
        <v>1</v>
      </c>
      <c r="G41" s="157" t="s">
        <v>43</v>
      </c>
      <c r="H41" s="135">
        <v>8</v>
      </c>
      <c r="I41" s="161">
        <v>0</v>
      </c>
      <c r="J41" s="162">
        <v>0</v>
      </c>
      <c r="K41" s="161">
        <v>0</v>
      </c>
      <c r="L41" s="162">
        <v>0</v>
      </c>
    </row>
    <row r="42" spans="1:15" hidden="1">
      <c r="A42" s="159">
        <v>2</v>
      </c>
      <c r="B42" s="155">
        <v>1</v>
      </c>
      <c r="C42" s="156">
        <v>2</v>
      </c>
      <c r="D42" s="157"/>
      <c r="E42" s="155"/>
      <c r="F42" s="158"/>
      <c r="G42" s="157" t="s">
        <v>44</v>
      </c>
      <c r="H42" s="135">
        <v>9</v>
      </c>
      <c r="I42" s="145">
        <f t="shared" ref="I42:L44" si="1">I43</f>
        <v>0</v>
      </c>
      <c r="J42" s="144">
        <f t="shared" si="1"/>
        <v>0</v>
      </c>
      <c r="K42" s="145">
        <f t="shared" si="1"/>
        <v>0</v>
      </c>
      <c r="L42" s="144">
        <f t="shared" si="1"/>
        <v>0</v>
      </c>
    </row>
    <row r="43" spans="1:15" hidden="1">
      <c r="A43" s="159">
        <v>2</v>
      </c>
      <c r="B43" s="155">
        <v>1</v>
      </c>
      <c r="C43" s="156">
        <v>2</v>
      </c>
      <c r="D43" s="157">
        <v>1</v>
      </c>
      <c r="E43" s="155"/>
      <c r="F43" s="158"/>
      <c r="G43" s="157" t="s">
        <v>44</v>
      </c>
      <c r="H43" s="135">
        <v>10</v>
      </c>
      <c r="I43" s="145">
        <f t="shared" si="1"/>
        <v>0</v>
      </c>
      <c r="J43" s="144">
        <f t="shared" si="1"/>
        <v>0</v>
      </c>
      <c r="K43" s="144">
        <f t="shared" si="1"/>
        <v>0</v>
      </c>
      <c r="L43" s="144">
        <f t="shared" si="1"/>
        <v>0</v>
      </c>
    </row>
    <row r="44" spans="1:15" hidden="1">
      <c r="A44" s="159">
        <v>2</v>
      </c>
      <c r="B44" s="155">
        <v>1</v>
      </c>
      <c r="C44" s="156">
        <v>2</v>
      </c>
      <c r="D44" s="157">
        <v>1</v>
      </c>
      <c r="E44" s="155">
        <v>1</v>
      </c>
      <c r="F44" s="158"/>
      <c r="G44" s="157" t="s">
        <v>44</v>
      </c>
      <c r="H44" s="135">
        <v>11</v>
      </c>
      <c r="I44" s="144">
        <f t="shared" si="1"/>
        <v>0</v>
      </c>
      <c r="J44" s="144">
        <f t="shared" si="1"/>
        <v>0</v>
      </c>
      <c r="K44" s="144">
        <f t="shared" si="1"/>
        <v>0</v>
      </c>
      <c r="L44" s="144">
        <f t="shared" si="1"/>
        <v>0</v>
      </c>
    </row>
    <row r="45" spans="1:15" hidden="1">
      <c r="A45" s="159">
        <v>2</v>
      </c>
      <c r="B45" s="155">
        <v>1</v>
      </c>
      <c r="C45" s="156">
        <v>2</v>
      </c>
      <c r="D45" s="157">
        <v>1</v>
      </c>
      <c r="E45" s="155">
        <v>1</v>
      </c>
      <c r="F45" s="158">
        <v>1</v>
      </c>
      <c r="G45" s="157" t="s">
        <v>44</v>
      </c>
      <c r="H45" s="135">
        <v>12</v>
      </c>
      <c r="I45" s="162">
        <v>0</v>
      </c>
      <c r="J45" s="161">
        <v>0</v>
      </c>
      <c r="K45" s="161">
        <v>0</v>
      </c>
      <c r="L45" s="161">
        <v>0</v>
      </c>
    </row>
    <row r="46" spans="1:15">
      <c r="A46" s="163">
        <v>2</v>
      </c>
      <c r="B46" s="164">
        <v>2</v>
      </c>
      <c r="C46" s="148"/>
      <c r="D46" s="149"/>
      <c r="E46" s="150"/>
      <c r="F46" s="151"/>
      <c r="G46" s="152" t="s">
        <v>45</v>
      </c>
      <c r="H46" s="135">
        <v>13</v>
      </c>
      <c r="I46" s="165">
        <f t="shared" ref="I46:L48" si="2">I47</f>
        <v>45400</v>
      </c>
      <c r="J46" s="166">
        <f t="shared" si="2"/>
        <v>40700</v>
      </c>
      <c r="K46" s="165">
        <f t="shared" si="2"/>
        <v>37381.130000000005</v>
      </c>
      <c r="L46" s="165">
        <f t="shared" si="2"/>
        <v>37381.130000000005</v>
      </c>
    </row>
    <row r="47" spans="1:15">
      <c r="A47" s="159">
        <v>2</v>
      </c>
      <c r="B47" s="155">
        <v>2</v>
      </c>
      <c r="C47" s="156">
        <v>1</v>
      </c>
      <c r="D47" s="157"/>
      <c r="E47" s="155"/>
      <c r="F47" s="158"/>
      <c r="G47" s="149" t="s">
        <v>45</v>
      </c>
      <c r="H47" s="135">
        <v>14</v>
      </c>
      <c r="I47" s="144">
        <f t="shared" si="2"/>
        <v>45400</v>
      </c>
      <c r="J47" s="145">
        <f t="shared" si="2"/>
        <v>40700</v>
      </c>
      <c r="K47" s="144">
        <f t="shared" si="2"/>
        <v>37381.130000000005</v>
      </c>
      <c r="L47" s="145">
        <f t="shared" si="2"/>
        <v>37381.130000000005</v>
      </c>
    </row>
    <row r="48" spans="1:15">
      <c r="A48" s="159">
        <v>2</v>
      </c>
      <c r="B48" s="155">
        <v>2</v>
      </c>
      <c r="C48" s="156">
        <v>1</v>
      </c>
      <c r="D48" s="157">
        <v>1</v>
      </c>
      <c r="E48" s="155"/>
      <c r="F48" s="158"/>
      <c r="G48" s="149" t="s">
        <v>45</v>
      </c>
      <c r="H48" s="135">
        <v>15</v>
      </c>
      <c r="I48" s="144">
        <f t="shared" si="2"/>
        <v>45400</v>
      </c>
      <c r="J48" s="145">
        <f t="shared" si="2"/>
        <v>40700</v>
      </c>
      <c r="K48" s="154">
        <f t="shared" si="2"/>
        <v>37381.130000000005</v>
      </c>
      <c r="L48" s="154">
        <f t="shared" si="2"/>
        <v>37381.130000000005</v>
      </c>
    </row>
    <row r="49" spans="1:12">
      <c r="A49" s="167">
        <v>2</v>
      </c>
      <c r="B49" s="168">
        <v>2</v>
      </c>
      <c r="C49" s="169">
        <v>1</v>
      </c>
      <c r="D49" s="170">
        <v>1</v>
      </c>
      <c r="E49" s="168">
        <v>1</v>
      </c>
      <c r="F49" s="171"/>
      <c r="G49" s="149" t="s">
        <v>45</v>
      </c>
      <c r="H49" s="135">
        <v>16</v>
      </c>
      <c r="I49" s="172">
        <f>SUM(I50:I64)</f>
        <v>45400</v>
      </c>
      <c r="J49" s="172">
        <f>SUM(J50:J64)</f>
        <v>40700</v>
      </c>
      <c r="K49" s="173">
        <f>SUM(K50:K64)</f>
        <v>37381.130000000005</v>
      </c>
      <c r="L49" s="173">
        <f>SUM(L50:L64)</f>
        <v>37381.130000000005</v>
      </c>
    </row>
    <row r="50" spans="1:12" hidden="1">
      <c r="A50" s="159">
        <v>2</v>
      </c>
      <c r="B50" s="155">
        <v>2</v>
      </c>
      <c r="C50" s="156">
        <v>1</v>
      </c>
      <c r="D50" s="157">
        <v>1</v>
      </c>
      <c r="E50" s="155">
        <v>1</v>
      </c>
      <c r="F50" s="174">
        <v>1</v>
      </c>
      <c r="G50" s="157" t="s">
        <v>46</v>
      </c>
      <c r="H50" s="135">
        <v>17</v>
      </c>
      <c r="I50" s="161">
        <v>0</v>
      </c>
      <c r="J50" s="161">
        <v>0</v>
      </c>
      <c r="K50" s="161">
        <v>0</v>
      </c>
      <c r="L50" s="161">
        <v>0</v>
      </c>
    </row>
    <row r="51" spans="1:12" ht="25.5" hidden="1" customHeight="1">
      <c r="A51" s="159">
        <v>2</v>
      </c>
      <c r="B51" s="155">
        <v>2</v>
      </c>
      <c r="C51" s="156">
        <v>1</v>
      </c>
      <c r="D51" s="157">
        <v>1</v>
      </c>
      <c r="E51" s="155">
        <v>1</v>
      </c>
      <c r="F51" s="158">
        <v>2</v>
      </c>
      <c r="G51" s="157" t="s">
        <v>47</v>
      </c>
      <c r="H51" s="135">
        <v>18</v>
      </c>
      <c r="I51" s="161">
        <v>0</v>
      </c>
      <c r="J51" s="161">
        <v>0</v>
      </c>
      <c r="K51" s="161">
        <v>0</v>
      </c>
      <c r="L51" s="161">
        <v>0</v>
      </c>
    </row>
    <row r="52" spans="1:12" ht="25.5" hidden="1" customHeight="1">
      <c r="A52" s="159">
        <v>2</v>
      </c>
      <c r="B52" s="155">
        <v>2</v>
      </c>
      <c r="C52" s="156">
        <v>1</v>
      </c>
      <c r="D52" s="157">
        <v>1</v>
      </c>
      <c r="E52" s="155">
        <v>1</v>
      </c>
      <c r="F52" s="158">
        <v>5</v>
      </c>
      <c r="G52" s="157" t="s">
        <v>48</v>
      </c>
      <c r="H52" s="135">
        <v>19</v>
      </c>
      <c r="I52" s="161">
        <v>0</v>
      </c>
      <c r="J52" s="161">
        <v>0</v>
      </c>
      <c r="K52" s="161">
        <v>0</v>
      </c>
      <c r="L52" s="161">
        <v>0</v>
      </c>
    </row>
    <row r="53" spans="1:12" ht="25.5" hidden="1" customHeight="1">
      <c r="A53" s="159">
        <v>2</v>
      </c>
      <c r="B53" s="155">
        <v>2</v>
      </c>
      <c r="C53" s="156">
        <v>1</v>
      </c>
      <c r="D53" s="157">
        <v>1</v>
      </c>
      <c r="E53" s="155">
        <v>1</v>
      </c>
      <c r="F53" s="158">
        <v>6</v>
      </c>
      <c r="G53" s="157" t="s">
        <v>49</v>
      </c>
      <c r="H53" s="135">
        <v>20</v>
      </c>
      <c r="I53" s="161">
        <v>0</v>
      </c>
      <c r="J53" s="161">
        <v>0</v>
      </c>
      <c r="K53" s="161">
        <v>0</v>
      </c>
      <c r="L53" s="161">
        <v>0</v>
      </c>
    </row>
    <row r="54" spans="1:12" ht="25.5" hidden="1" customHeight="1">
      <c r="A54" s="175">
        <v>2</v>
      </c>
      <c r="B54" s="150">
        <v>2</v>
      </c>
      <c r="C54" s="148">
        <v>1</v>
      </c>
      <c r="D54" s="149">
        <v>1</v>
      </c>
      <c r="E54" s="150">
        <v>1</v>
      </c>
      <c r="F54" s="151">
        <v>7</v>
      </c>
      <c r="G54" s="149" t="s">
        <v>50</v>
      </c>
      <c r="H54" s="135">
        <v>21</v>
      </c>
      <c r="I54" s="161">
        <v>0</v>
      </c>
      <c r="J54" s="161">
        <v>0</v>
      </c>
      <c r="K54" s="161">
        <v>0</v>
      </c>
      <c r="L54" s="161">
        <v>0</v>
      </c>
    </row>
    <row r="55" spans="1:12" hidden="1">
      <c r="A55" s="159">
        <v>2</v>
      </c>
      <c r="B55" s="155">
        <v>2</v>
      </c>
      <c r="C55" s="156">
        <v>1</v>
      </c>
      <c r="D55" s="157">
        <v>1</v>
      </c>
      <c r="E55" s="155">
        <v>1</v>
      </c>
      <c r="F55" s="158">
        <v>11</v>
      </c>
      <c r="G55" s="157" t="s">
        <v>51</v>
      </c>
      <c r="H55" s="135">
        <v>22</v>
      </c>
      <c r="I55" s="162">
        <v>0</v>
      </c>
      <c r="J55" s="161">
        <v>0</v>
      </c>
      <c r="K55" s="161">
        <v>0</v>
      </c>
      <c r="L55" s="161">
        <v>0</v>
      </c>
    </row>
    <row r="56" spans="1:12" ht="25.5" hidden="1">
      <c r="A56" s="167">
        <v>2</v>
      </c>
      <c r="B56" s="176">
        <v>2</v>
      </c>
      <c r="C56" s="177">
        <v>1</v>
      </c>
      <c r="D56" s="177">
        <v>1</v>
      </c>
      <c r="E56" s="177">
        <v>1</v>
      </c>
      <c r="F56" s="178">
        <v>12</v>
      </c>
      <c r="G56" s="179" t="s">
        <v>52</v>
      </c>
      <c r="H56" s="135">
        <v>23</v>
      </c>
      <c r="I56" s="180">
        <v>0</v>
      </c>
      <c r="J56" s="161">
        <v>0</v>
      </c>
      <c r="K56" s="161">
        <v>0</v>
      </c>
      <c r="L56" s="161">
        <v>0</v>
      </c>
    </row>
    <row r="57" spans="1:12" ht="25.5" hidden="1" customHeight="1">
      <c r="A57" s="159">
        <v>2</v>
      </c>
      <c r="B57" s="155">
        <v>2</v>
      </c>
      <c r="C57" s="156">
        <v>1</v>
      </c>
      <c r="D57" s="156">
        <v>1</v>
      </c>
      <c r="E57" s="156">
        <v>1</v>
      </c>
      <c r="F57" s="158">
        <v>14</v>
      </c>
      <c r="G57" s="181" t="s">
        <v>53</v>
      </c>
      <c r="H57" s="135">
        <v>24</v>
      </c>
      <c r="I57" s="162">
        <v>0</v>
      </c>
      <c r="J57" s="162">
        <v>0</v>
      </c>
      <c r="K57" s="162">
        <v>0</v>
      </c>
      <c r="L57" s="162">
        <v>0</v>
      </c>
    </row>
    <row r="58" spans="1:12" ht="25.5" customHeight="1">
      <c r="A58" s="159">
        <v>2</v>
      </c>
      <c r="B58" s="155">
        <v>2</v>
      </c>
      <c r="C58" s="156">
        <v>1</v>
      </c>
      <c r="D58" s="156">
        <v>1</v>
      </c>
      <c r="E58" s="156">
        <v>1</v>
      </c>
      <c r="F58" s="158">
        <v>15</v>
      </c>
      <c r="G58" s="157" t="s">
        <v>54</v>
      </c>
      <c r="H58" s="135">
        <v>25</v>
      </c>
      <c r="I58" s="162">
        <v>15500</v>
      </c>
      <c r="J58" s="161">
        <v>15500</v>
      </c>
      <c r="K58" s="161">
        <v>15500</v>
      </c>
      <c r="L58" s="161">
        <v>15500</v>
      </c>
    </row>
    <row r="59" spans="1:12" hidden="1">
      <c r="A59" s="159">
        <v>2</v>
      </c>
      <c r="B59" s="155">
        <v>2</v>
      </c>
      <c r="C59" s="156">
        <v>1</v>
      </c>
      <c r="D59" s="156">
        <v>1</v>
      </c>
      <c r="E59" s="156">
        <v>1</v>
      </c>
      <c r="F59" s="158">
        <v>16</v>
      </c>
      <c r="G59" s="157" t="s">
        <v>55</v>
      </c>
      <c r="H59" s="135">
        <v>26</v>
      </c>
      <c r="I59" s="162">
        <v>0</v>
      </c>
      <c r="J59" s="161">
        <v>0</v>
      </c>
      <c r="K59" s="161">
        <v>0</v>
      </c>
      <c r="L59" s="161">
        <v>0</v>
      </c>
    </row>
    <row r="60" spans="1:12" ht="25.5" hidden="1" customHeight="1">
      <c r="A60" s="159">
        <v>2</v>
      </c>
      <c r="B60" s="155">
        <v>2</v>
      </c>
      <c r="C60" s="156">
        <v>1</v>
      </c>
      <c r="D60" s="156">
        <v>1</v>
      </c>
      <c r="E60" s="156">
        <v>1</v>
      </c>
      <c r="F60" s="158">
        <v>17</v>
      </c>
      <c r="G60" s="157" t="s">
        <v>56</v>
      </c>
      <c r="H60" s="135">
        <v>27</v>
      </c>
      <c r="I60" s="162">
        <v>0</v>
      </c>
      <c r="J60" s="162">
        <v>0</v>
      </c>
      <c r="K60" s="162">
        <v>0</v>
      </c>
      <c r="L60" s="162">
        <v>0</v>
      </c>
    </row>
    <row r="61" spans="1:12" hidden="1">
      <c r="A61" s="159">
        <v>2</v>
      </c>
      <c r="B61" s="155">
        <v>2</v>
      </c>
      <c r="C61" s="156">
        <v>1</v>
      </c>
      <c r="D61" s="156">
        <v>1</v>
      </c>
      <c r="E61" s="156">
        <v>1</v>
      </c>
      <c r="F61" s="158">
        <v>20</v>
      </c>
      <c r="G61" s="157" t="s">
        <v>57</v>
      </c>
      <c r="H61" s="135">
        <v>28</v>
      </c>
      <c r="I61" s="162">
        <v>0</v>
      </c>
      <c r="J61" s="161">
        <v>0</v>
      </c>
      <c r="K61" s="161">
        <v>0</v>
      </c>
      <c r="L61" s="161">
        <v>0</v>
      </c>
    </row>
    <row r="62" spans="1:12" ht="25.5" customHeight="1">
      <c r="A62" s="159">
        <v>2</v>
      </c>
      <c r="B62" s="155">
        <v>2</v>
      </c>
      <c r="C62" s="156">
        <v>1</v>
      </c>
      <c r="D62" s="156">
        <v>1</v>
      </c>
      <c r="E62" s="156">
        <v>1</v>
      </c>
      <c r="F62" s="158">
        <v>21</v>
      </c>
      <c r="G62" s="157" t="s">
        <v>58</v>
      </c>
      <c r="H62" s="135">
        <v>29</v>
      </c>
      <c r="I62" s="162">
        <v>2200</v>
      </c>
      <c r="J62" s="161">
        <v>2200</v>
      </c>
      <c r="K62" s="161">
        <v>2200</v>
      </c>
      <c r="L62" s="161">
        <v>2200</v>
      </c>
    </row>
    <row r="63" spans="1:12" hidden="1">
      <c r="A63" s="159">
        <v>2</v>
      </c>
      <c r="B63" s="155">
        <v>2</v>
      </c>
      <c r="C63" s="156">
        <v>1</v>
      </c>
      <c r="D63" s="156">
        <v>1</v>
      </c>
      <c r="E63" s="156">
        <v>1</v>
      </c>
      <c r="F63" s="158">
        <v>22</v>
      </c>
      <c r="G63" s="157" t="s">
        <v>59</v>
      </c>
      <c r="H63" s="135">
        <v>30</v>
      </c>
      <c r="I63" s="162">
        <v>0</v>
      </c>
      <c r="J63" s="161">
        <v>0</v>
      </c>
      <c r="K63" s="161">
        <v>0</v>
      </c>
      <c r="L63" s="161">
        <v>0</v>
      </c>
    </row>
    <row r="64" spans="1:12">
      <c r="A64" s="159">
        <v>2</v>
      </c>
      <c r="B64" s="155">
        <v>2</v>
      </c>
      <c r="C64" s="156">
        <v>1</v>
      </c>
      <c r="D64" s="156">
        <v>1</v>
      </c>
      <c r="E64" s="156">
        <v>1</v>
      </c>
      <c r="F64" s="158">
        <v>30</v>
      </c>
      <c r="G64" s="157" t="s">
        <v>60</v>
      </c>
      <c r="H64" s="135">
        <v>31</v>
      </c>
      <c r="I64" s="162">
        <v>27700</v>
      </c>
      <c r="J64" s="161">
        <v>23000</v>
      </c>
      <c r="K64" s="161">
        <v>19681.13</v>
      </c>
      <c r="L64" s="161">
        <v>19681.13</v>
      </c>
    </row>
    <row r="65" spans="1:15" hidden="1">
      <c r="A65" s="182">
        <v>2</v>
      </c>
      <c r="B65" s="183">
        <v>3</v>
      </c>
      <c r="C65" s="147"/>
      <c r="D65" s="148"/>
      <c r="E65" s="148"/>
      <c r="F65" s="151"/>
      <c r="G65" s="184" t="s">
        <v>61</v>
      </c>
      <c r="H65" s="135">
        <v>32</v>
      </c>
      <c r="I65" s="165">
        <f>I66+I82</f>
        <v>0</v>
      </c>
      <c r="J65" s="165">
        <f>J66+J82</f>
        <v>0</v>
      </c>
      <c r="K65" s="165">
        <f>K66+K82</f>
        <v>0</v>
      </c>
      <c r="L65" s="165">
        <f>L66+L82</f>
        <v>0</v>
      </c>
    </row>
    <row r="66" spans="1:15" hidden="1">
      <c r="A66" s="159">
        <v>2</v>
      </c>
      <c r="B66" s="155">
        <v>3</v>
      </c>
      <c r="C66" s="156">
        <v>1</v>
      </c>
      <c r="D66" s="156"/>
      <c r="E66" s="156"/>
      <c r="F66" s="158"/>
      <c r="G66" s="157" t="s">
        <v>62</v>
      </c>
      <c r="H66" s="135">
        <v>33</v>
      </c>
      <c r="I66" s="144">
        <f>SUM(I67+I72+I77)</f>
        <v>0</v>
      </c>
      <c r="J66" s="185">
        <f>SUM(J67+J72+J77)</f>
        <v>0</v>
      </c>
      <c r="K66" s="145">
        <f>SUM(K67+K72+K77)</f>
        <v>0</v>
      </c>
      <c r="L66" s="144">
        <f>SUM(L67+L72+L77)</f>
        <v>0</v>
      </c>
    </row>
    <row r="67" spans="1:15" hidden="1">
      <c r="A67" s="159">
        <v>2</v>
      </c>
      <c r="B67" s="155">
        <v>3</v>
      </c>
      <c r="C67" s="156">
        <v>1</v>
      </c>
      <c r="D67" s="156">
        <v>1</v>
      </c>
      <c r="E67" s="156"/>
      <c r="F67" s="158"/>
      <c r="G67" s="157" t="s">
        <v>63</v>
      </c>
      <c r="H67" s="135">
        <v>34</v>
      </c>
      <c r="I67" s="144">
        <f>I68</f>
        <v>0</v>
      </c>
      <c r="J67" s="185">
        <f>J68</f>
        <v>0</v>
      </c>
      <c r="K67" s="145">
        <f>K68</f>
        <v>0</v>
      </c>
      <c r="L67" s="144">
        <f>L68</f>
        <v>0</v>
      </c>
    </row>
    <row r="68" spans="1:15" hidden="1">
      <c r="A68" s="159">
        <v>2</v>
      </c>
      <c r="B68" s="155">
        <v>3</v>
      </c>
      <c r="C68" s="156">
        <v>1</v>
      </c>
      <c r="D68" s="156">
        <v>1</v>
      </c>
      <c r="E68" s="156">
        <v>1</v>
      </c>
      <c r="F68" s="158"/>
      <c r="G68" s="157" t="s">
        <v>63</v>
      </c>
      <c r="H68" s="135">
        <v>35</v>
      </c>
      <c r="I68" s="144">
        <f>SUM(I69:I71)</f>
        <v>0</v>
      </c>
      <c r="J68" s="185">
        <f>SUM(J69:J71)</f>
        <v>0</v>
      </c>
      <c r="K68" s="145">
        <f>SUM(K69:K71)</f>
        <v>0</v>
      </c>
      <c r="L68" s="144">
        <f>SUM(L69:L71)</f>
        <v>0</v>
      </c>
    </row>
    <row r="69" spans="1:15" ht="25.5" hidden="1" customHeight="1">
      <c r="A69" s="159">
        <v>2</v>
      </c>
      <c r="B69" s="155">
        <v>3</v>
      </c>
      <c r="C69" s="156">
        <v>1</v>
      </c>
      <c r="D69" s="156">
        <v>1</v>
      </c>
      <c r="E69" s="156">
        <v>1</v>
      </c>
      <c r="F69" s="158">
        <v>1</v>
      </c>
      <c r="G69" s="157" t="s">
        <v>64</v>
      </c>
      <c r="H69" s="135">
        <v>36</v>
      </c>
      <c r="I69" s="162">
        <v>0</v>
      </c>
      <c r="J69" s="162">
        <v>0</v>
      </c>
      <c r="K69" s="162">
        <v>0</v>
      </c>
      <c r="L69" s="162">
        <v>0</v>
      </c>
      <c r="M69" s="186"/>
      <c r="N69" s="186"/>
      <c r="O69" s="186"/>
    </row>
    <row r="70" spans="1:15" ht="25.5" hidden="1">
      <c r="A70" s="159">
        <v>2</v>
      </c>
      <c r="B70" s="150">
        <v>3</v>
      </c>
      <c r="C70" s="148">
        <v>1</v>
      </c>
      <c r="D70" s="148">
        <v>1</v>
      </c>
      <c r="E70" s="148">
        <v>1</v>
      </c>
      <c r="F70" s="151">
        <v>2</v>
      </c>
      <c r="G70" s="149" t="s">
        <v>65</v>
      </c>
      <c r="H70" s="135">
        <v>37</v>
      </c>
      <c r="I70" s="160">
        <v>0</v>
      </c>
      <c r="J70" s="160">
        <v>0</v>
      </c>
      <c r="K70" s="160">
        <v>0</v>
      </c>
      <c r="L70" s="160">
        <v>0</v>
      </c>
    </row>
    <row r="71" spans="1:15" hidden="1">
      <c r="A71" s="155">
        <v>2</v>
      </c>
      <c r="B71" s="156">
        <v>3</v>
      </c>
      <c r="C71" s="156">
        <v>1</v>
      </c>
      <c r="D71" s="156">
        <v>1</v>
      </c>
      <c r="E71" s="156">
        <v>1</v>
      </c>
      <c r="F71" s="158">
        <v>3</v>
      </c>
      <c r="G71" s="157" t="s">
        <v>66</v>
      </c>
      <c r="H71" s="135">
        <v>38</v>
      </c>
      <c r="I71" s="162">
        <v>0</v>
      </c>
      <c r="J71" s="162">
        <v>0</v>
      </c>
      <c r="K71" s="162">
        <v>0</v>
      </c>
      <c r="L71" s="162">
        <v>0</v>
      </c>
    </row>
    <row r="72" spans="1:15" ht="25.5" hidden="1" customHeight="1">
      <c r="A72" s="150">
        <v>2</v>
      </c>
      <c r="B72" s="148">
        <v>3</v>
      </c>
      <c r="C72" s="148">
        <v>1</v>
      </c>
      <c r="D72" s="148">
        <v>2</v>
      </c>
      <c r="E72" s="148"/>
      <c r="F72" s="151"/>
      <c r="G72" s="149" t="s">
        <v>67</v>
      </c>
      <c r="H72" s="135">
        <v>39</v>
      </c>
      <c r="I72" s="165">
        <f>I73</f>
        <v>0</v>
      </c>
      <c r="J72" s="187">
        <f>J73</f>
        <v>0</v>
      </c>
      <c r="K72" s="166">
        <f>K73</f>
        <v>0</v>
      </c>
      <c r="L72" s="166">
        <f>L73</f>
        <v>0</v>
      </c>
    </row>
    <row r="73" spans="1:15" ht="25.5" hidden="1" customHeight="1">
      <c r="A73" s="168">
        <v>2</v>
      </c>
      <c r="B73" s="169">
        <v>3</v>
      </c>
      <c r="C73" s="169">
        <v>1</v>
      </c>
      <c r="D73" s="169">
        <v>2</v>
      </c>
      <c r="E73" s="169">
        <v>1</v>
      </c>
      <c r="F73" s="171"/>
      <c r="G73" s="149" t="s">
        <v>67</v>
      </c>
      <c r="H73" s="135">
        <v>40</v>
      </c>
      <c r="I73" s="154">
        <f>SUM(I74:I76)</f>
        <v>0</v>
      </c>
      <c r="J73" s="188">
        <f>SUM(J74:J76)</f>
        <v>0</v>
      </c>
      <c r="K73" s="153">
        <f>SUM(K74:K76)</f>
        <v>0</v>
      </c>
      <c r="L73" s="145">
        <f>SUM(L74:L76)</f>
        <v>0</v>
      </c>
    </row>
    <row r="74" spans="1:15" ht="25.5" hidden="1" customHeight="1">
      <c r="A74" s="155">
        <v>2</v>
      </c>
      <c r="B74" s="156">
        <v>3</v>
      </c>
      <c r="C74" s="156">
        <v>1</v>
      </c>
      <c r="D74" s="156">
        <v>2</v>
      </c>
      <c r="E74" s="156">
        <v>1</v>
      </c>
      <c r="F74" s="158">
        <v>1</v>
      </c>
      <c r="G74" s="159" t="s">
        <v>64</v>
      </c>
      <c r="H74" s="135">
        <v>41</v>
      </c>
      <c r="I74" s="162">
        <v>0</v>
      </c>
      <c r="J74" s="162">
        <v>0</v>
      </c>
      <c r="K74" s="162">
        <v>0</v>
      </c>
      <c r="L74" s="162">
        <v>0</v>
      </c>
      <c r="M74" s="186"/>
      <c r="N74" s="186"/>
      <c r="O74" s="186"/>
    </row>
    <row r="75" spans="1:15" ht="25.5" hidden="1">
      <c r="A75" s="155">
        <v>2</v>
      </c>
      <c r="B75" s="156">
        <v>3</v>
      </c>
      <c r="C75" s="156">
        <v>1</v>
      </c>
      <c r="D75" s="156">
        <v>2</v>
      </c>
      <c r="E75" s="156">
        <v>1</v>
      </c>
      <c r="F75" s="158">
        <v>2</v>
      </c>
      <c r="G75" s="159" t="s">
        <v>65</v>
      </c>
      <c r="H75" s="135">
        <v>42</v>
      </c>
      <c r="I75" s="162">
        <v>0</v>
      </c>
      <c r="J75" s="162">
        <v>0</v>
      </c>
      <c r="K75" s="162">
        <v>0</v>
      </c>
      <c r="L75" s="162">
        <v>0</v>
      </c>
    </row>
    <row r="76" spans="1:15" hidden="1">
      <c r="A76" s="155">
        <v>2</v>
      </c>
      <c r="B76" s="156">
        <v>3</v>
      </c>
      <c r="C76" s="156">
        <v>1</v>
      </c>
      <c r="D76" s="156">
        <v>2</v>
      </c>
      <c r="E76" s="156">
        <v>1</v>
      </c>
      <c r="F76" s="158">
        <v>3</v>
      </c>
      <c r="G76" s="159" t="s">
        <v>66</v>
      </c>
      <c r="H76" s="135">
        <v>43</v>
      </c>
      <c r="I76" s="162">
        <v>0</v>
      </c>
      <c r="J76" s="162">
        <v>0</v>
      </c>
      <c r="K76" s="162">
        <v>0</v>
      </c>
      <c r="L76" s="162">
        <v>0</v>
      </c>
    </row>
    <row r="77" spans="1:15" ht="25.5" hidden="1" customHeight="1">
      <c r="A77" s="155">
        <v>2</v>
      </c>
      <c r="B77" s="156">
        <v>3</v>
      </c>
      <c r="C77" s="156">
        <v>1</v>
      </c>
      <c r="D77" s="156">
        <v>3</v>
      </c>
      <c r="E77" s="156"/>
      <c r="F77" s="158"/>
      <c r="G77" s="159" t="s">
        <v>424</v>
      </c>
      <c r="H77" s="135">
        <v>44</v>
      </c>
      <c r="I77" s="144">
        <f>I78</f>
        <v>0</v>
      </c>
      <c r="J77" s="185">
        <f>J78</f>
        <v>0</v>
      </c>
      <c r="K77" s="145">
        <f>K78</f>
        <v>0</v>
      </c>
      <c r="L77" s="145">
        <f>L78</f>
        <v>0</v>
      </c>
    </row>
    <row r="78" spans="1:15" ht="25.5" hidden="1" customHeight="1">
      <c r="A78" s="155">
        <v>2</v>
      </c>
      <c r="B78" s="156">
        <v>3</v>
      </c>
      <c r="C78" s="156">
        <v>1</v>
      </c>
      <c r="D78" s="156">
        <v>3</v>
      </c>
      <c r="E78" s="156">
        <v>1</v>
      </c>
      <c r="F78" s="158"/>
      <c r="G78" s="159" t="s">
        <v>425</v>
      </c>
      <c r="H78" s="135">
        <v>45</v>
      </c>
      <c r="I78" s="144">
        <f>SUM(I79:I81)</f>
        <v>0</v>
      </c>
      <c r="J78" s="185">
        <f>SUM(J79:J81)</f>
        <v>0</v>
      </c>
      <c r="K78" s="145">
        <f>SUM(K79:K81)</f>
        <v>0</v>
      </c>
      <c r="L78" s="145">
        <f>SUM(L79:L81)</f>
        <v>0</v>
      </c>
    </row>
    <row r="79" spans="1:15" hidden="1">
      <c r="A79" s="150">
        <v>2</v>
      </c>
      <c r="B79" s="148">
        <v>3</v>
      </c>
      <c r="C79" s="148">
        <v>1</v>
      </c>
      <c r="D79" s="148">
        <v>3</v>
      </c>
      <c r="E79" s="148">
        <v>1</v>
      </c>
      <c r="F79" s="151">
        <v>1</v>
      </c>
      <c r="G79" s="175" t="s">
        <v>68</v>
      </c>
      <c r="H79" s="135">
        <v>46</v>
      </c>
      <c r="I79" s="160">
        <v>0</v>
      </c>
      <c r="J79" s="160">
        <v>0</v>
      </c>
      <c r="K79" s="160">
        <v>0</v>
      </c>
      <c r="L79" s="160">
        <v>0</v>
      </c>
    </row>
    <row r="80" spans="1:15" hidden="1">
      <c r="A80" s="155">
        <v>2</v>
      </c>
      <c r="B80" s="156">
        <v>3</v>
      </c>
      <c r="C80" s="156">
        <v>1</v>
      </c>
      <c r="D80" s="156">
        <v>3</v>
      </c>
      <c r="E80" s="156">
        <v>1</v>
      </c>
      <c r="F80" s="158">
        <v>2</v>
      </c>
      <c r="G80" s="159" t="s">
        <v>69</v>
      </c>
      <c r="H80" s="135">
        <v>47</v>
      </c>
      <c r="I80" s="162">
        <v>0</v>
      </c>
      <c r="J80" s="162">
        <v>0</v>
      </c>
      <c r="K80" s="162">
        <v>0</v>
      </c>
      <c r="L80" s="162">
        <v>0</v>
      </c>
    </row>
    <row r="81" spans="1:12" hidden="1">
      <c r="A81" s="150">
        <v>2</v>
      </c>
      <c r="B81" s="148">
        <v>3</v>
      </c>
      <c r="C81" s="148">
        <v>1</v>
      </c>
      <c r="D81" s="148">
        <v>3</v>
      </c>
      <c r="E81" s="148">
        <v>1</v>
      </c>
      <c r="F81" s="151">
        <v>3</v>
      </c>
      <c r="G81" s="175" t="s">
        <v>70</v>
      </c>
      <c r="H81" s="135">
        <v>48</v>
      </c>
      <c r="I81" s="160">
        <v>0</v>
      </c>
      <c r="J81" s="160">
        <v>0</v>
      </c>
      <c r="K81" s="160">
        <v>0</v>
      </c>
      <c r="L81" s="160">
        <v>0</v>
      </c>
    </row>
    <row r="82" spans="1:12" hidden="1">
      <c r="A82" s="150">
        <v>2</v>
      </c>
      <c r="B82" s="148">
        <v>3</v>
      </c>
      <c r="C82" s="148">
        <v>2</v>
      </c>
      <c r="D82" s="148"/>
      <c r="E82" s="148"/>
      <c r="F82" s="151"/>
      <c r="G82" s="175" t="s">
        <v>71</v>
      </c>
      <c r="H82" s="135">
        <v>49</v>
      </c>
      <c r="I82" s="144">
        <f t="shared" ref="I82:L83" si="3">I83</f>
        <v>0</v>
      </c>
      <c r="J82" s="144">
        <f t="shared" si="3"/>
        <v>0</v>
      </c>
      <c r="K82" s="144">
        <f t="shared" si="3"/>
        <v>0</v>
      </c>
      <c r="L82" s="144">
        <f t="shared" si="3"/>
        <v>0</v>
      </c>
    </row>
    <row r="83" spans="1:12" hidden="1">
      <c r="A83" s="150">
        <v>2</v>
      </c>
      <c r="B83" s="148">
        <v>3</v>
      </c>
      <c r="C83" s="148">
        <v>2</v>
      </c>
      <c r="D83" s="148">
        <v>1</v>
      </c>
      <c r="E83" s="148"/>
      <c r="F83" s="151"/>
      <c r="G83" s="175" t="s">
        <v>71</v>
      </c>
      <c r="H83" s="135">
        <v>50</v>
      </c>
      <c r="I83" s="144">
        <f t="shared" si="3"/>
        <v>0</v>
      </c>
      <c r="J83" s="144">
        <f t="shared" si="3"/>
        <v>0</v>
      </c>
      <c r="K83" s="144">
        <f t="shared" si="3"/>
        <v>0</v>
      </c>
      <c r="L83" s="144">
        <f t="shared" si="3"/>
        <v>0</v>
      </c>
    </row>
    <row r="84" spans="1:12" hidden="1">
      <c r="A84" s="150">
        <v>2</v>
      </c>
      <c r="B84" s="148">
        <v>3</v>
      </c>
      <c r="C84" s="148">
        <v>2</v>
      </c>
      <c r="D84" s="148">
        <v>1</v>
      </c>
      <c r="E84" s="148">
        <v>1</v>
      </c>
      <c r="F84" s="151"/>
      <c r="G84" s="175" t="s">
        <v>71</v>
      </c>
      <c r="H84" s="135">
        <v>51</v>
      </c>
      <c r="I84" s="144">
        <f>SUM(I85)</f>
        <v>0</v>
      </c>
      <c r="J84" s="144">
        <f>SUM(J85)</f>
        <v>0</v>
      </c>
      <c r="K84" s="144">
        <f>SUM(K85)</f>
        <v>0</v>
      </c>
      <c r="L84" s="144">
        <f>SUM(L85)</f>
        <v>0</v>
      </c>
    </row>
    <row r="85" spans="1:12" hidden="1">
      <c r="A85" s="150">
        <v>2</v>
      </c>
      <c r="B85" s="148">
        <v>3</v>
      </c>
      <c r="C85" s="148">
        <v>2</v>
      </c>
      <c r="D85" s="148">
        <v>1</v>
      </c>
      <c r="E85" s="148">
        <v>1</v>
      </c>
      <c r="F85" s="151">
        <v>1</v>
      </c>
      <c r="G85" s="175" t="s">
        <v>71</v>
      </c>
      <c r="H85" s="135">
        <v>52</v>
      </c>
      <c r="I85" s="162">
        <v>0</v>
      </c>
      <c r="J85" s="162">
        <v>0</v>
      </c>
      <c r="K85" s="162">
        <v>0</v>
      </c>
      <c r="L85" s="162">
        <v>0</v>
      </c>
    </row>
    <row r="86" spans="1:12" hidden="1">
      <c r="A86" s="140">
        <v>2</v>
      </c>
      <c r="B86" s="141">
        <v>4</v>
      </c>
      <c r="C86" s="141"/>
      <c r="D86" s="141"/>
      <c r="E86" s="141"/>
      <c r="F86" s="143"/>
      <c r="G86" s="189" t="s">
        <v>72</v>
      </c>
      <c r="H86" s="135">
        <v>53</v>
      </c>
      <c r="I86" s="144">
        <f t="shared" ref="I86:L88" si="4">I87</f>
        <v>0</v>
      </c>
      <c r="J86" s="185">
        <f t="shared" si="4"/>
        <v>0</v>
      </c>
      <c r="K86" s="145">
        <f t="shared" si="4"/>
        <v>0</v>
      </c>
      <c r="L86" s="145">
        <f t="shared" si="4"/>
        <v>0</v>
      </c>
    </row>
    <row r="87" spans="1:12" hidden="1">
      <c r="A87" s="155">
        <v>2</v>
      </c>
      <c r="B87" s="156">
        <v>4</v>
      </c>
      <c r="C87" s="156">
        <v>1</v>
      </c>
      <c r="D87" s="156"/>
      <c r="E87" s="156"/>
      <c r="F87" s="158"/>
      <c r="G87" s="159" t="s">
        <v>73</v>
      </c>
      <c r="H87" s="135">
        <v>54</v>
      </c>
      <c r="I87" s="144">
        <f t="shared" si="4"/>
        <v>0</v>
      </c>
      <c r="J87" s="185">
        <f t="shared" si="4"/>
        <v>0</v>
      </c>
      <c r="K87" s="145">
        <f t="shared" si="4"/>
        <v>0</v>
      </c>
      <c r="L87" s="145">
        <f t="shared" si="4"/>
        <v>0</v>
      </c>
    </row>
    <row r="88" spans="1:12" hidden="1">
      <c r="A88" s="155">
        <v>2</v>
      </c>
      <c r="B88" s="156">
        <v>4</v>
      </c>
      <c r="C88" s="156">
        <v>1</v>
      </c>
      <c r="D88" s="156">
        <v>1</v>
      </c>
      <c r="E88" s="156"/>
      <c r="F88" s="158"/>
      <c r="G88" s="159" t="s">
        <v>73</v>
      </c>
      <c r="H88" s="135">
        <v>55</v>
      </c>
      <c r="I88" s="144">
        <f t="shared" si="4"/>
        <v>0</v>
      </c>
      <c r="J88" s="185">
        <f t="shared" si="4"/>
        <v>0</v>
      </c>
      <c r="K88" s="145">
        <f t="shared" si="4"/>
        <v>0</v>
      </c>
      <c r="L88" s="145">
        <f t="shared" si="4"/>
        <v>0</v>
      </c>
    </row>
    <row r="89" spans="1:12" hidden="1">
      <c r="A89" s="155">
        <v>2</v>
      </c>
      <c r="B89" s="156">
        <v>4</v>
      </c>
      <c r="C89" s="156">
        <v>1</v>
      </c>
      <c r="D89" s="156">
        <v>1</v>
      </c>
      <c r="E89" s="156">
        <v>1</v>
      </c>
      <c r="F89" s="158"/>
      <c r="G89" s="159" t="s">
        <v>73</v>
      </c>
      <c r="H89" s="135">
        <v>56</v>
      </c>
      <c r="I89" s="144">
        <f>SUM(I90:I92)</f>
        <v>0</v>
      </c>
      <c r="J89" s="185">
        <f>SUM(J90:J92)</f>
        <v>0</v>
      </c>
      <c r="K89" s="145">
        <f>SUM(K90:K92)</f>
        <v>0</v>
      </c>
      <c r="L89" s="145">
        <f>SUM(L90:L92)</f>
        <v>0</v>
      </c>
    </row>
    <row r="90" spans="1:12" hidden="1">
      <c r="A90" s="155">
        <v>2</v>
      </c>
      <c r="B90" s="156">
        <v>4</v>
      </c>
      <c r="C90" s="156">
        <v>1</v>
      </c>
      <c r="D90" s="156">
        <v>1</v>
      </c>
      <c r="E90" s="156">
        <v>1</v>
      </c>
      <c r="F90" s="158">
        <v>1</v>
      </c>
      <c r="G90" s="159" t="s">
        <v>74</v>
      </c>
      <c r="H90" s="135">
        <v>57</v>
      </c>
      <c r="I90" s="162">
        <v>0</v>
      </c>
      <c r="J90" s="162">
        <v>0</v>
      </c>
      <c r="K90" s="162">
        <v>0</v>
      </c>
      <c r="L90" s="162">
        <v>0</v>
      </c>
    </row>
    <row r="91" spans="1:12" hidden="1">
      <c r="A91" s="155">
        <v>2</v>
      </c>
      <c r="B91" s="155">
        <v>4</v>
      </c>
      <c r="C91" s="155">
        <v>1</v>
      </c>
      <c r="D91" s="156">
        <v>1</v>
      </c>
      <c r="E91" s="156">
        <v>1</v>
      </c>
      <c r="F91" s="190">
        <v>2</v>
      </c>
      <c r="G91" s="157" t="s">
        <v>75</v>
      </c>
      <c r="H91" s="135">
        <v>58</v>
      </c>
      <c r="I91" s="162">
        <v>0</v>
      </c>
      <c r="J91" s="162">
        <v>0</v>
      </c>
      <c r="K91" s="162">
        <v>0</v>
      </c>
      <c r="L91" s="162">
        <v>0</v>
      </c>
    </row>
    <row r="92" spans="1:12" hidden="1">
      <c r="A92" s="155">
        <v>2</v>
      </c>
      <c r="B92" s="156">
        <v>4</v>
      </c>
      <c r="C92" s="155">
        <v>1</v>
      </c>
      <c r="D92" s="156">
        <v>1</v>
      </c>
      <c r="E92" s="156">
        <v>1</v>
      </c>
      <c r="F92" s="190">
        <v>3</v>
      </c>
      <c r="G92" s="157" t="s">
        <v>76</v>
      </c>
      <c r="H92" s="135">
        <v>59</v>
      </c>
      <c r="I92" s="162">
        <v>0</v>
      </c>
      <c r="J92" s="162">
        <v>0</v>
      </c>
      <c r="K92" s="162">
        <v>0</v>
      </c>
      <c r="L92" s="162">
        <v>0</v>
      </c>
    </row>
    <row r="93" spans="1:12" hidden="1">
      <c r="A93" s="140">
        <v>2</v>
      </c>
      <c r="B93" s="141">
        <v>5</v>
      </c>
      <c r="C93" s="140"/>
      <c r="D93" s="141"/>
      <c r="E93" s="141"/>
      <c r="F93" s="191"/>
      <c r="G93" s="142" t="s">
        <v>77</v>
      </c>
      <c r="H93" s="135">
        <v>60</v>
      </c>
      <c r="I93" s="144">
        <f>SUM(I94+I99+I104)</f>
        <v>0</v>
      </c>
      <c r="J93" s="185">
        <f>SUM(J94+J99+J104)</f>
        <v>0</v>
      </c>
      <c r="K93" s="145">
        <f>SUM(K94+K99+K104)</f>
        <v>0</v>
      </c>
      <c r="L93" s="145">
        <f>SUM(L94+L99+L104)</f>
        <v>0</v>
      </c>
    </row>
    <row r="94" spans="1:12" hidden="1">
      <c r="A94" s="150">
        <v>2</v>
      </c>
      <c r="B94" s="148">
        <v>5</v>
      </c>
      <c r="C94" s="150">
        <v>1</v>
      </c>
      <c r="D94" s="148"/>
      <c r="E94" s="148"/>
      <c r="F94" s="192"/>
      <c r="G94" s="149" t="s">
        <v>78</v>
      </c>
      <c r="H94" s="135">
        <v>61</v>
      </c>
      <c r="I94" s="165">
        <f t="shared" ref="I94:L95" si="5">I95</f>
        <v>0</v>
      </c>
      <c r="J94" s="187">
        <f t="shared" si="5"/>
        <v>0</v>
      </c>
      <c r="K94" s="166">
        <f t="shared" si="5"/>
        <v>0</v>
      </c>
      <c r="L94" s="166">
        <f t="shared" si="5"/>
        <v>0</v>
      </c>
    </row>
    <row r="95" spans="1:12" hidden="1">
      <c r="A95" s="155">
        <v>2</v>
      </c>
      <c r="B95" s="156">
        <v>5</v>
      </c>
      <c r="C95" s="155">
        <v>1</v>
      </c>
      <c r="D95" s="156">
        <v>1</v>
      </c>
      <c r="E95" s="156"/>
      <c r="F95" s="190"/>
      <c r="G95" s="157" t="s">
        <v>78</v>
      </c>
      <c r="H95" s="135">
        <v>62</v>
      </c>
      <c r="I95" s="144">
        <f t="shared" si="5"/>
        <v>0</v>
      </c>
      <c r="J95" s="185">
        <f t="shared" si="5"/>
        <v>0</v>
      </c>
      <c r="K95" s="145">
        <f t="shared" si="5"/>
        <v>0</v>
      </c>
      <c r="L95" s="145">
        <f t="shared" si="5"/>
        <v>0</v>
      </c>
    </row>
    <row r="96" spans="1:12" hidden="1">
      <c r="A96" s="155">
        <v>2</v>
      </c>
      <c r="B96" s="156">
        <v>5</v>
      </c>
      <c r="C96" s="155">
        <v>1</v>
      </c>
      <c r="D96" s="156">
        <v>1</v>
      </c>
      <c r="E96" s="156">
        <v>1</v>
      </c>
      <c r="F96" s="190"/>
      <c r="G96" s="157" t="s">
        <v>78</v>
      </c>
      <c r="H96" s="135">
        <v>63</v>
      </c>
      <c r="I96" s="144">
        <f>SUM(I97:I98)</f>
        <v>0</v>
      </c>
      <c r="J96" s="185">
        <f>SUM(J97:J98)</f>
        <v>0</v>
      </c>
      <c r="K96" s="145">
        <f>SUM(K97:K98)</f>
        <v>0</v>
      </c>
      <c r="L96" s="145">
        <f>SUM(L97:L98)</f>
        <v>0</v>
      </c>
    </row>
    <row r="97" spans="1:19" ht="25.5" hidden="1" customHeight="1">
      <c r="A97" s="155">
        <v>2</v>
      </c>
      <c r="B97" s="156">
        <v>5</v>
      </c>
      <c r="C97" s="155">
        <v>1</v>
      </c>
      <c r="D97" s="156">
        <v>1</v>
      </c>
      <c r="E97" s="156">
        <v>1</v>
      </c>
      <c r="F97" s="190">
        <v>1</v>
      </c>
      <c r="G97" s="157" t="s">
        <v>79</v>
      </c>
      <c r="H97" s="135">
        <v>64</v>
      </c>
      <c r="I97" s="162">
        <v>0</v>
      </c>
      <c r="J97" s="162">
        <v>0</v>
      </c>
      <c r="K97" s="162">
        <v>0</v>
      </c>
      <c r="L97" s="162">
        <v>0</v>
      </c>
    </row>
    <row r="98" spans="1:19" ht="25.5" hidden="1" customHeight="1">
      <c r="A98" s="155">
        <v>2</v>
      </c>
      <c r="B98" s="156">
        <v>5</v>
      </c>
      <c r="C98" s="155">
        <v>1</v>
      </c>
      <c r="D98" s="156">
        <v>1</v>
      </c>
      <c r="E98" s="156">
        <v>1</v>
      </c>
      <c r="F98" s="190">
        <v>2</v>
      </c>
      <c r="G98" s="157" t="s">
        <v>80</v>
      </c>
      <c r="H98" s="135">
        <v>65</v>
      </c>
      <c r="I98" s="162">
        <v>0</v>
      </c>
      <c r="J98" s="162">
        <v>0</v>
      </c>
      <c r="K98" s="162">
        <v>0</v>
      </c>
      <c r="L98" s="162">
        <v>0</v>
      </c>
    </row>
    <row r="99" spans="1:19" hidden="1">
      <c r="A99" s="155">
        <v>2</v>
      </c>
      <c r="B99" s="156">
        <v>5</v>
      </c>
      <c r="C99" s="155">
        <v>2</v>
      </c>
      <c r="D99" s="156"/>
      <c r="E99" s="156"/>
      <c r="F99" s="190"/>
      <c r="G99" s="157" t="s">
        <v>81</v>
      </c>
      <c r="H99" s="135">
        <v>66</v>
      </c>
      <c r="I99" s="144">
        <f t="shared" ref="I99:L100" si="6">I100</f>
        <v>0</v>
      </c>
      <c r="J99" s="185">
        <f t="shared" si="6"/>
        <v>0</v>
      </c>
      <c r="K99" s="145">
        <f t="shared" si="6"/>
        <v>0</v>
      </c>
      <c r="L99" s="144">
        <f t="shared" si="6"/>
        <v>0</v>
      </c>
    </row>
    <row r="100" spans="1:19" hidden="1">
      <c r="A100" s="159">
        <v>2</v>
      </c>
      <c r="B100" s="155">
        <v>5</v>
      </c>
      <c r="C100" s="156">
        <v>2</v>
      </c>
      <c r="D100" s="157">
        <v>1</v>
      </c>
      <c r="E100" s="155"/>
      <c r="F100" s="190"/>
      <c r="G100" s="157" t="s">
        <v>81</v>
      </c>
      <c r="H100" s="135">
        <v>67</v>
      </c>
      <c r="I100" s="144">
        <f t="shared" si="6"/>
        <v>0</v>
      </c>
      <c r="J100" s="185">
        <f t="shared" si="6"/>
        <v>0</v>
      </c>
      <c r="K100" s="145">
        <f t="shared" si="6"/>
        <v>0</v>
      </c>
      <c r="L100" s="144">
        <f t="shared" si="6"/>
        <v>0</v>
      </c>
    </row>
    <row r="101" spans="1:19" hidden="1">
      <c r="A101" s="159">
        <v>2</v>
      </c>
      <c r="B101" s="155">
        <v>5</v>
      </c>
      <c r="C101" s="156">
        <v>2</v>
      </c>
      <c r="D101" s="157">
        <v>1</v>
      </c>
      <c r="E101" s="155">
        <v>1</v>
      </c>
      <c r="F101" s="190"/>
      <c r="G101" s="157" t="s">
        <v>81</v>
      </c>
      <c r="H101" s="135">
        <v>68</v>
      </c>
      <c r="I101" s="144">
        <f>SUM(I102:I103)</f>
        <v>0</v>
      </c>
      <c r="J101" s="185">
        <f>SUM(J102:J103)</f>
        <v>0</v>
      </c>
      <c r="K101" s="145">
        <f>SUM(K102:K103)</f>
        <v>0</v>
      </c>
      <c r="L101" s="144">
        <f>SUM(L102:L103)</f>
        <v>0</v>
      </c>
    </row>
    <row r="102" spans="1:19" ht="25.5" hidden="1" customHeight="1">
      <c r="A102" s="159">
        <v>2</v>
      </c>
      <c r="B102" s="155">
        <v>5</v>
      </c>
      <c r="C102" s="156">
        <v>2</v>
      </c>
      <c r="D102" s="157">
        <v>1</v>
      </c>
      <c r="E102" s="155">
        <v>1</v>
      </c>
      <c r="F102" s="190">
        <v>1</v>
      </c>
      <c r="G102" s="157" t="s">
        <v>82</v>
      </c>
      <c r="H102" s="135">
        <v>69</v>
      </c>
      <c r="I102" s="162">
        <v>0</v>
      </c>
      <c r="J102" s="162">
        <v>0</v>
      </c>
      <c r="K102" s="162">
        <v>0</v>
      </c>
      <c r="L102" s="162">
        <v>0</v>
      </c>
    </row>
    <row r="103" spans="1:19" ht="25.5" hidden="1" customHeight="1">
      <c r="A103" s="159">
        <v>2</v>
      </c>
      <c r="B103" s="155">
        <v>5</v>
      </c>
      <c r="C103" s="156">
        <v>2</v>
      </c>
      <c r="D103" s="157">
        <v>1</v>
      </c>
      <c r="E103" s="155">
        <v>1</v>
      </c>
      <c r="F103" s="190">
        <v>2</v>
      </c>
      <c r="G103" s="157" t="s">
        <v>83</v>
      </c>
      <c r="H103" s="135">
        <v>70</v>
      </c>
      <c r="I103" s="162">
        <v>0</v>
      </c>
      <c r="J103" s="162">
        <v>0</v>
      </c>
      <c r="K103" s="162">
        <v>0</v>
      </c>
      <c r="L103" s="162">
        <v>0</v>
      </c>
    </row>
    <row r="104" spans="1:19" ht="25.5" hidden="1" customHeight="1">
      <c r="A104" s="159">
        <v>2</v>
      </c>
      <c r="B104" s="155">
        <v>5</v>
      </c>
      <c r="C104" s="156">
        <v>3</v>
      </c>
      <c r="D104" s="157"/>
      <c r="E104" s="155"/>
      <c r="F104" s="190"/>
      <c r="G104" s="157" t="s">
        <v>84</v>
      </c>
      <c r="H104" s="135">
        <v>71</v>
      </c>
      <c r="I104" s="144">
        <f>I105+I109</f>
        <v>0</v>
      </c>
      <c r="J104" s="144">
        <f>J105+J109</f>
        <v>0</v>
      </c>
      <c r="K104" s="144">
        <f>K105+K109</f>
        <v>0</v>
      </c>
      <c r="L104" s="144">
        <f>L105+L109</f>
        <v>0</v>
      </c>
    </row>
    <row r="105" spans="1:19" ht="25.5" hidden="1" customHeight="1">
      <c r="A105" s="159">
        <v>2</v>
      </c>
      <c r="B105" s="155">
        <v>5</v>
      </c>
      <c r="C105" s="156">
        <v>3</v>
      </c>
      <c r="D105" s="157">
        <v>1</v>
      </c>
      <c r="E105" s="155"/>
      <c r="F105" s="190"/>
      <c r="G105" s="157" t="s">
        <v>85</v>
      </c>
      <c r="H105" s="135">
        <v>72</v>
      </c>
      <c r="I105" s="144">
        <f>I106</f>
        <v>0</v>
      </c>
      <c r="J105" s="185">
        <f>J106</f>
        <v>0</v>
      </c>
      <c r="K105" s="145">
        <f>K106</f>
        <v>0</v>
      </c>
      <c r="L105" s="144">
        <f>L106</f>
        <v>0</v>
      </c>
    </row>
    <row r="106" spans="1:19" ht="25.5" hidden="1" customHeight="1">
      <c r="A106" s="167">
        <v>2</v>
      </c>
      <c r="B106" s="168">
        <v>5</v>
      </c>
      <c r="C106" s="169">
        <v>3</v>
      </c>
      <c r="D106" s="170">
        <v>1</v>
      </c>
      <c r="E106" s="168">
        <v>1</v>
      </c>
      <c r="F106" s="193"/>
      <c r="G106" s="170" t="s">
        <v>85</v>
      </c>
      <c r="H106" s="135">
        <v>73</v>
      </c>
      <c r="I106" s="154">
        <f>SUM(I107:I108)</f>
        <v>0</v>
      </c>
      <c r="J106" s="188">
        <f>SUM(J107:J108)</f>
        <v>0</v>
      </c>
      <c r="K106" s="153">
        <f>SUM(K107:K108)</f>
        <v>0</v>
      </c>
      <c r="L106" s="154">
        <f>SUM(L107:L108)</f>
        <v>0</v>
      </c>
    </row>
    <row r="107" spans="1:19" ht="25.5" hidden="1" customHeight="1">
      <c r="A107" s="159">
        <v>2</v>
      </c>
      <c r="B107" s="155">
        <v>5</v>
      </c>
      <c r="C107" s="156">
        <v>3</v>
      </c>
      <c r="D107" s="157">
        <v>1</v>
      </c>
      <c r="E107" s="155">
        <v>1</v>
      </c>
      <c r="F107" s="190">
        <v>1</v>
      </c>
      <c r="G107" s="157" t="s">
        <v>85</v>
      </c>
      <c r="H107" s="135">
        <v>74</v>
      </c>
      <c r="I107" s="162">
        <v>0</v>
      </c>
      <c r="J107" s="162">
        <v>0</v>
      </c>
      <c r="K107" s="162">
        <v>0</v>
      </c>
      <c r="L107" s="162">
        <v>0</v>
      </c>
    </row>
    <row r="108" spans="1:19" ht="25.5" hidden="1" customHeight="1">
      <c r="A108" s="167">
        <v>2</v>
      </c>
      <c r="B108" s="168">
        <v>5</v>
      </c>
      <c r="C108" s="169">
        <v>3</v>
      </c>
      <c r="D108" s="170">
        <v>1</v>
      </c>
      <c r="E108" s="168">
        <v>1</v>
      </c>
      <c r="F108" s="193">
        <v>2</v>
      </c>
      <c r="G108" s="170" t="s">
        <v>86</v>
      </c>
      <c r="H108" s="135">
        <v>75</v>
      </c>
      <c r="I108" s="162">
        <v>0</v>
      </c>
      <c r="J108" s="162">
        <v>0</v>
      </c>
      <c r="K108" s="162">
        <v>0</v>
      </c>
      <c r="L108" s="162">
        <v>0</v>
      </c>
      <c r="S108" s="194"/>
    </row>
    <row r="109" spans="1:19" ht="25.5" hidden="1" customHeight="1">
      <c r="A109" s="167">
        <v>2</v>
      </c>
      <c r="B109" s="168">
        <v>5</v>
      </c>
      <c r="C109" s="169">
        <v>3</v>
      </c>
      <c r="D109" s="170">
        <v>2</v>
      </c>
      <c r="E109" s="168"/>
      <c r="F109" s="193"/>
      <c r="G109" s="170" t="s">
        <v>87</v>
      </c>
      <c r="H109" s="135">
        <v>76</v>
      </c>
      <c r="I109" s="145">
        <f>I110</f>
        <v>0</v>
      </c>
      <c r="J109" s="144">
        <f>J110</f>
        <v>0</v>
      </c>
      <c r="K109" s="144">
        <f>K110</f>
        <v>0</v>
      </c>
      <c r="L109" s="144">
        <f>L110</f>
        <v>0</v>
      </c>
    </row>
    <row r="110" spans="1:19" ht="25.5" hidden="1" customHeight="1">
      <c r="A110" s="167">
        <v>2</v>
      </c>
      <c r="B110" s="168">
        <v>5</v>
      </c>
      <c r="C110" s="169">
        <v>3</v>
      </c>
      <c r="D110" s="170">
        <v>2</v>
      </c>
      <c r="E110" s="168">
        <v>1</v>
      </c>
      <c r="F110" s="193"/>
      <c r="G110" s="170" t="s">
        <v>87</v>
      </c>
      <c r="H110" s="135">
        <v>77</v>
      </c>
      <c r="I110" s="154">
        <f>SUM(I111:I112)</f>
        <v>0</v>
      </c>
      <c r="J110" s="154">
        <f>SUM(J111:J112)</f>
        <v>0</v>
      </c>
      <c r="K110" s="154">
        <f>SUM(K111:K112)</f>
        <v>0</v>
      </c>
      <c r="L110" s="154">
        <f>SUM(L111:L112)</f>
        <v>0</v>
      </c>
    </row>
    <row r="111" spans="1:19" ht="25.5" hidden="1" customHeight="1">
      <c r="A111" s="167">
        <v>2</v>
      </c>
      <c r="B111" s="168">
        <v>5</v>
      </c>
      <c r="C111" s="169">
        <v>3</v>
      </c>
      <c r="D111" s="170">
        <v>2</v>
      </c>
      <c r="E111" s="168">
        <v>1</v>
      </c>
      <c r="F111" s="193">
        <v>1</v>
      </c>
      <c r="G111" s="170" t="s">
        <v>87</v>
      </c>
      <c r="H111" s="135">
        <v>78</v>
      </c>
      <c r="I111" s="162">
        <v>0</v>
      </c>
      <c r="J111" s="162">
        <v>0</v>
      </c>
      <c r="K111" s="162">
        <v>0</v>
      </c>
      <c r="L111" s="162">
        <v>0</v>
      </c>
    </row>
    <row r="112" spans="1:19" hidden="1">
      <c r="A112" s="167">
        <v>2</v>
      </c>
      <c r="B112" s="168">
        <v>5</v>
      </c>
      <c r="C112" s="169">
        <v>3</v>
      </c>
      <c r="D112" s="170">
        <v>2</v>
      </c>
      <c r="E112" s="168">
        <v>1</v>
      </c>
      <c r="F112" s="193">
        <v>2</v>
      </c>
      <c r="G112" s="170" t="s">
        <v>88</v>
      </c>
      <c r="H112" s="135">
        <v>79</v>
      </c>
      <c r="I112" s="162">
        <v>0</v>
      </c>
      <c r="J112" s="162">
        <v>0</v>
      </c>
      <c r="K112" s="162">
        <v>0</v>
      </c>
      <c r="L112" s="162">
        <v>0</v>
      </c>
    </row>
    <row r="113" spans="1:12" hidden="1">
      <c r="A113" s="189">
        <v>2</v>
      </c>
      <c r="B113" s="140">
        <v>6</v>
      </c>
      <c r="C113" s="141"/>
      <c r="D113" s="142"/>
      <c r="E113" s="140"/>
      <c r="F113" s="191"/>
      <c r="G113" s="195" t="s">
        <v>89</v>
      </c>
      <c r="H113" s="135">
        <v>80</v>
      </c>
      <c r="I113" s="144">
        <f>SUM(I114+I119+I123+I127+I131+I135)</f>
        <v>0</v>
      </c>
      <c r="J113" s="144">
        <f>SUM(J114+J119+J123+J127+J131+J135)</f>
        <v>0</v>
      </c>
      <c r="K113" s="144">
        <f>SUM(K114+K119+K123+K127+K131+K135)</f>
        <v>0</v>
      </c>
      <c r="L113" s="144">
        <f>SUM(L114+L119+L123+L127+L131+L135)</f>
        <v>0</v>
      </c>
    </row>
    <row r="114" spans="1:12" hidden="1">
      <c r="A114" s="167">
        <v>2</v>
      </c>
      <c r="B114" s="168">
        <v>6</v>
      </c>
      <c r="C114" s="169">
        <v>1</v>
      </c>
      <c r="D114" s="170"/>
      <c r="E114" s="168"/>
      <c r="F114" s="193"/>
      <c r="G114" s="170" t="s">
        <v>90</v>
      </c>
      <c r="H114" s="135">
        <v>81</v>
      </c>
      <c r="I114" s="154">
        <f t="shared" ref="I114:L115" si="7">I115</f>
        <v>0</v>
      </c>
      <c r="J114" s="188">
        <f t="shared" si="7"/>
        <v>0</v>
      </c>
      <c r="K114" s="153">
        <f t="shared" si="7"/>
        <v>0</v>
      </c>
      <c r="L114" s="154">
        <f t="shared" si="7"/>
        <v>0</v>
      </c>
    </row>
    <row r="115" spans="1:12" hidden="1">
      <c r="A115" s="159">
        <v>2</v>
      </c>
      <c r="B115" s="155">
        <v>6</v>
      </c>
      <c r="C115" s="156">
        <v>1</v>
      </c>
      <c r="D115" s="157">
        <v>1</v>
      </c>
      <c r="E115" s="155"/>
      <c r="F115" s="190"/>
      <c r="G115" s="157" t="s">
        <v>90</v>
      </c>
      <c r="H115" s="135">
        <v>82</v>
      </c>
      <c r="I115" s="144">
        <f t="shared" si="7"/>
        <v>0</v>
      </c>
      <c r="J115" s="185">
        <f t="shared" si="7"/>
        <v>0</v>
      </c>
      <c r="K115" s="145">
        <f t="shared" si="7"/>
        <v>0</v>
      </c>
      <c r="L115" s="144">
        <f t="shared" si="7"/>
        <v>0</v>
      </c>
    </row>
    <row r="116" spans="1:12" hidden="1">
      <c r="A116" s="159">
        <v>2</v>
      </c>
      <c r="B116" s="155">
        <v>6</v>
      </c>
      <c r="C116" s="156">
        <v>1</v>
      </c>
      <c r="D116" s="157">
        <v>1</v>
      </c>
      <c r="E116" s="155">
        <v>1</v>
      </c>
      <c r="F116" s="190"/>
      <c r="G116" s="157" t="s">
        <v>90</v>
      </c>
      <c r="H116" s="135">
        <v>83</v>
      </c>
      <c r="I116" s="144">
        <f>SUM(I117:I118)</f>
        <v>0</v>
      </c>
      <c r="J116" s="185">
        <f>SUM(J117:J118)</f>
        <v>0</v>
      </c>
      <c r="K116" s="145">
        <f>SUM(K117:K118)</f>
        <v>0</v>
      </c>
      <c r="L116" s="144">
        <f>SUM(L117:L118)</f>
        <v>0</v>
      </c>
    </row>
    <row r="117" spans="1:12" hidden="1">
      <c r="A117" s="159">
        <v>2</v>
      </c>
      <c r="B117" s="155">
        <v>6</v>
      </c>
      <c r="C117" s="156">
        <v>1</v>
      </c>
      <c r="D117" s="157">
        <v>1</v>
      </c>
      <c r="E117" s="155">
        <v>1</v>
      </c>
      <c r="F117" s="190">
        <v>1</v>
      </c>
      <c r="G117" s="157" t="s">
        <v>91</v>
      </c>
      <c r="H117" s="135">
        <v>84</v>
      </c>
      <c r="I117" s="162">
        <v>0</v>
      </c>
      <c r="J117" s="162">
        <v>0</v>
      </c>
      <c r="K117" s="162">
        <v>0</v>
      </c>
      <c r="L117" s="162">
        <v>0</v>
      </c>
    </row>
    <row r="118" spans="1:12" hidden="1">
      <c r="A118" s="175">
        <v>2</v>
      </c>
      <c r="B118" s="150">
        <v>6</v>
      </c>
      <c r="C118" s="148">
        <v>1</v>
      </c>
      <c r="D118" s="149">
        <v>1</v>
      </c>
      <c r="E118" s="150">
        <v>1</v>
      </c>
      <c r="F118" s="192">
        <v>2</v>
      </c>
      <c r="G118" s="149" t="s">
        <v>92</v>
      </c>
      <c r="H118" s="135">
        <v>85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25.5" hidden="1" customHeight="1">
      <c r="A119" s="159">
        <v>2</v>
      </c>
      <c r="B119" s="155">
        <v>6</v>
      </c>
      <c r="C119" s="156">
        <v>2</v>
      </c>
      <c r="D119" s="157"/>
      <c r="E119" s="155"/>
      <c r="F119" s="190"/>
      <c r="G119" s="157" t="s">
        <v>93</v>
      </c>
      <c r="H119" s="135">
        <v>86</v>
      </c>
      <c r="I119" s="144">
        <f t="shared" ref="I119:L121" si="8">I120</f>
        <v>0</v>
      </c>
      <c r="J119" s="185">
        <f t="shared" si="8"/>
        <v>0</v>
      </c>
      <c r="K119" s="145">
        <f t="shared" si="8"/>
        <v>0</v>
      </c>
      <c r="L119" s="144">
        <f t="shared" si="8"/>
        <v>0</v>
      </c>
    </row>
    <row r="120" spans="1:12" ht="25.5" hidden="1" customHeight="1">
      <c r="A120" s="159">
        <v>2</v>
      </c>
      <c r="B120" s="155">
        <v>6</v>
      </c>
      <c r="C120" s="156">
        <v>2</v>
      </c>
      <c r="D120" s="157">
        <v>1</v>
      </c>
      <c r="E120" s="155"/>
      <c r="F120" s="190"/>
      <c r="G120" s="157" t="s">
        <v>93</v>
      </c>
      <c r="H120" s="135">
        <v>87</v>
      </c>
      <c r="I120" s="144">
        <f t="shared" si="8"/>
        <v>0</v>
      </c>
      <c r="J120" s="185">
        <f t="shared" si="8"/>
        <v>0</v>
      </c>
      <c r="K120" s="145">
        <f t="shared" si="8"/>
        <v>0</v>
      </c>
      <c r="L120" s="144">
        <f t="shared" si="8"/>
        <v>0</v>
      </c>
    </row>
    <row r="121" spans="1:12" ht="25.5" hidden="1" customHeight="1">
      <c r="A121" s="159">
        <v>2</v>
      </c>
      <c r="B121" s="155">
        <v>6</v>
      </c>
      <c r="C121" s="156">
        <v>2</v>
      </c>
      <c r="D121" s="157">
        <v>1</v>
      </c>
      <c r="E121" s="155">
        <v>1</v>
      </c>
      <c r="F121" s="190"/>
      <c r="G121" s="157" t="s">
        <v>93</v>
      </c>
      <c r="H121" s="135">
        <v>88</v>
      </c>
      <c r="I121" s="196">
        <f t="shared" si="8"/>
        <v>0</v>
      </c>
      <c r="J121" s="197">
        <f t="shared" si="8"/>
        <v>0</v>
      </c>
      <c r="K121" s="198">
        <f t="shared" si="8"/>
        <v>0</v>
      </c>
      <c r="L121" s="196">
        <f t="shared" si="8"/>
        <v>0</v>
      </c>
    </row>
    <row r="122" spans="1:12" ht="25.5" hidden="1" customHeight="1">
      <c r="A122" s="159">
        <v>2</v>
      </c>
      <c r="B122" s="155">
        <v>6</v>
      </c>
      <c r="C122" s="156">
        <v>2</v>
      </c>
      <c r="D122" s="157">
        <v>1</v>
      </c>
      <c r="E122" s="155">
        <v>1</v>
      </c>
      <c r="F122" s="190">
        <v>1</v>
      </c>
      <c r="G122" s="157" t="s">
        <v>93</v>
      </c>
      <c r="H122" s="135">
        <v>89</v>
      </c>
      <c r="I122" s="162">
        <v>0</v>
      </c>
      <c r="J122" s="162">
        <v>0</v>
      </c>
      <c r="K122" s="162">
        <v>0</v>
      </c>
      <c r="L122" s="162">
        <v>0</v>
      </c>
    </row>
    <row r="123" spans="1:12" ht="25.5" hidden="1" customHeight="1">
      <c r="A123" s="175">
        <v>2</v>
      </c>
      <c r="B123" s="150">
        <v>6</v>
      </c>
      <c r="C123" s="148">
        <v>3</v>
      </c>
      <c r="D123" s="149"/>
      <c r="E123" s="150"/>
      <c r="F123" s="192"/>
      <c r="G123" s="149" t="s">
        <v>94</v>
      </c>
      <c r="H123" s="135">
        <v>90</v>
      </c>
      <c r="I123" s="165">
        <f t="shared" ref="I123:L125" si="9">I124</f>
        <v>0</v>
      </c>
      <c r="J123" s="187">
        <f t="shared" si="9"/>
        <v>0</v>
      </c>
      <c r="K123" s="166">
        <f t="shared" si="9"/>
        <v>0</v>
      </c>
      <c r="L123" s="165">
        <f t="shared" si="9"/>
        <v>0</v>
      </c>
    </row>
    <row r="124" spans="1:12" ht="25.5" hidden="1" customHeight="1">
      <c r="A124" s="159">
        <v>2</v>
      </c>
      <c r="B124" s="155">
        <v>6</v>
      </c>
      <c r="C124" s="156">
        <v>3</v>
      </c>
      <c r="D124" s="157">
        <v>1</v>
      </c>
      <c r="E124" s="155"/>
      <c r="F124" s="190"/>
      <c r="G124" s="157" t="s">
        <v>94</v>
      </c>
      <c r="H124" s="135">
        <v>91</v>
      </c>
      <c r="I124" s="144">
        <f t="shared" si="9"/>
        <v>0</v>
      </c>
      <c r="J124" s="185">
        <f t="shared" si="9"/>
        <v>0</v>
      </c>
      <c r="K124" s="145">
        <f t="shared" si="9"/>
        <v>0</v>
      </c>
      <c r="L124" s="144">
        <f t="shared" si="9"/>
        <v>0</v>
      </c>
    </row>
    <row r="125" spans="1:12" ht="25.5" hidden="1" customHeight="1">
      <c r="A125" s="159">
        <v>2</v>
      </c>
      <c r="B125" s="155">
        <v>6</v>
      </c>
      <c r="C125" s="156">
        <v>3</v>
      </c>
      <c r="D125" s="157">
        <v>1</v>
      </c>
      <c r="E125" s="155">
        <v>1</v>
      </c>
      <c r="F125" s="190"/>
      <c r="G125" s="157" t="s">
        <v>94</v>
      </c>
      <c r="H125" s="135">
        <v>92</v>
      </c>
      <c r="I125" s="144">
        <f t="shared" si="9"/>
        <v>0</v>
      </c>
      <c r="J125" s="185">
        <f t="shared" si="9"/>
        <v>0</v>
      </c>
      <c r="K125" s="145">
        <f t="shared" si="9"/>
        <v>0</v>
      </c>
      <c r="L125" s="144">
        <f t="shared" si="9"/>
        <v>0</v>
      </c>
    </row>
    <row r="126" spans="1:12" ht="25.5" hidden="1" customHeight="1">
      <c r="A126" s="159">
        <v>2</v>
      </c>
      <c r="B126" s="155">
        <v>6</v>
      </c>
      <c r="C126" s="156">
        <v>3</v>
      </c>
      <c r="D126" s="157">
        <v>1</v>
      </c>
      <c r="E126" s="155">
        <v>1</v>
      </c>
      <c r="F126" s="190">
        <v>1</v>
      </c>
      <c r="G126" s="157" t="s">
        <v>94</v>
      </c>
      <c r="H126" s="135">
        <v>93</v>
      </c>
      <c r="I126" s="162">
        <v>0</v>
      </c>
      <c r="J126" s="162">
        <v>0</v>
      </c>
      <c r="K126" s="162">
        <v>0</v>
      </c>
      <c r="L126" s="162">
        <v>0</v>
      </c>
    </row>
    <row r="127" spans="1:12" ht="25.5" hidden="1" customHeight="1">
      <c r="A127" s="175">
        <v>2</v>
      </c>
      <c r="B127" s="150">
        <v>6</v>
      </c>
      <c r="C127" s="148">
        <v>4</v>
      </c>
      <c r="D127" s="149"/>
      <c r="E127" s="150"/>
      <c r="F127" s="192"/>
      <c r="G127" s="149" t="s">
        <v>95</v>
      </c>
      <c r="H127" s="135">
        <v>94</v>
      </c>
      <c r="I127" s="165">
        <f t="shared" ref="I127:L129" si="10">I128</f>
        <v>0</v>
      </c>
      <c r="J127" s="187">
        <f t="shared" si="10"/>
        <v>0</v>
      </c>
      <c r="K127" s="166">
        <f t="shared" si="10"/>
        <v>0</v>
      </c>
      <c r="L127" s="165">
        <f t="shared" si="10"/>
        <v>0</v>
      </c>
    </row>
    <row r="128" spans="1:12" ht="25.5" hidden="1" customHeight="1">
      <c r="A128" s="159">
        <v>2</v>
      </c>
      <c r="B128" s="155">
        <v>6</v>
      </c>
      <c r="C128" s="156">
        <v>4</v>
      </c>
      <c r="D128" s="157">
        <v>1</v>
      </c>
      <c r="E128" s="155"/>
      <c r="F128" s="190"/>
      <c r="G128" s="157" t="s">
        <v>95</v>
      </c>
      <c r="H128" s="135">
        <v>95</v>
      </c>
      <c r="I128" s="144">
        <f t="shared" si="10"/>
        <v>0</v>
      </c>
      <c r="J128" s="185">
        <f t="shared" si="10"/>
        <v>0</v>
      </c>
      <c r="K128" s="145">
        <f t="shared" si="10"/>
        <v>0</v>
      </c>
      <c r="L128" s="144">
        <f t="shared" si="10"/>
        <v>0</v>
      </c>
    </row>
    <row r="129" spans="1:12" ht="25.5" hidden="1" customHeight="1">
      <c r="A129" s="159">
        <v>2</v>
      </c>
      <c r="B129" s="155">
        <v>6</v>
      </c>
      <c r="C129" s="156">
        <v>4</v>
      </c>
      <c r="D129" s="157">
        <v>1</v>
      </c>
      <c r="E129" s="155">
        <v>1</v>
      </c>
      <c r="F129" s="190"/>
      <c r="G129" s="157" t="s">
        <v>95</v>
      </c>
      <c r="H129" s="135">
        <v>96</v>
      </c>
      <c r="I129" s="144">
        <f t="shared" si="10"/>
        <v>0</v>
      </c>
      <c r="J129" s="185">
        <f t="shared" si="10"/>
        <v>0</v>
      </c>
      <c r="K129" s="145">
        <f t="shared" si="10"/>
        <v>0</v>
      </c>
      <c r="L129" s="144">
        <f t="shared" si="10"/>
        <v>0</v>
      </c>
    </row>
    <row r="130" spans="1:12" ht="25.5" hidden="1" customHeight="1">
      <c r="A130" s="159">
        <v>2</v>
      </c>
      <c r="B130" s="155">
        <v>6</v>
      </c>
      <c r="C130" s="156">
        <v>4</v>
      </c>
      <c r="D130" s="157">
        <v>1</v>
      </c>
      <c r="E130" s="155">
        <v>1</v>
      </c>
      <c r="F130" s="190">
        <v>1</v>
      </c>
      <c r="G130" s="157" t="s">
        <v>95</v>
      </c>
      <c r="H130" s="135">
        <v>97</v>
      </c>
      <c r="I130" s="162">
        <v>0</v>
      </c>
      <c r="J130" s="162">
        <v>0</v>
      </c>
      <c r="K130" s="162">
        <v>0</v>
      </c>
      <c r="L130" s="162">
        <v>0</v>
      </c>
    </row>
    <row r="131" spans="1:12" ht="25.5" hidden="1" customHeight="1">
      <c r="A131" s="167">
        <v>2</v>
      </c>
      <c r="B131" s="176">
        <v>6</v>
      </c>
      <c r="C131" s="177">
        <v>5</v>
      </c>
      <c r="D131" s="179"/>
      <c r="E131" s="176"/>
      <c r="F131" s="199"/>
      <c r="G131" s="179" t="s">
        <v>96</v>
      </c>
      <c r="H131" s="135">
        <v>98</v>
      </c>
      <c r="I131" s="172">
        <f t="shared" ref="I131:L133" si="11">I132</f>
        <v>0</v>
      </c>
      <c r="J131" s="200">
        <f t="shared" si="11"/>
        <v>0</v>
      </c>
      <c r="K131" s="173">
        <f t="shared" si="11"/>
        <v>0</v>
      </c>
      <c r="L131" s="172">
        <f t="shared" si="11"/>
        <v>0</v>
      </c>
    </row>
    <row r="132" spans="1:12" ht="25.5" hidden="1" customHeight="1">
      <c r="A132" s="159">
        <v>2</v>
      </c>
      <c r="B132" s="155">
        <v>6</v>
      </c>
      <c r="C132" s="156">
        <v>5</v>
      </c>
      <c r="D132" s="157">
        <v>1</v>
      </c>
      <c r="E132" s="155"/>
      <c r="F132" s="190"/>
      <c r="G132" s="179" t="s">
        <v>96</v>
      </c>
      <c r="H132" s="135">
        <v>99</v>
      </c>
      <c r="I132" s="144">
        <f t="shared" si="11"/>
        <v>0</v>
      </c>
      <c r="J132" s="185">
        <f t="shared" si="11"/>
        <v>0</v>
      </c>
      <c r="K132" s="145">
        <f t="shared" si="11"/>
        <v>0</v>
      </c>
      <c r="L132" s="144">
        <f t="shared" si="11"/>
        <v>0</v>
      </c>
    </row>
    <row r="133" spans="1:12" ht="25.5" hidden="1" customHeight="1">
      <c r="A133" s="159">
        <v>2</v>
      </c>
      <c r="B133" s="155">
        <v>6</v>
      </c>
      <c r="C133" s="156">
        <v>5</v>
      </c>
      <c r="D133" s="157">
        <v>1</v>
      </c>
      <c r="E133" s="155">
        <v>1</v>
      </c>
      <c r="F133" s="190"/>
      <c r="G133" s="179" t="s">
        <v>96</v>
      </c>
      <c r="H133" s="135">
        <v>100</v>
      </c>
      <c r="I133" s="144">
        <f t="shared" si="11"/>
        <v>0</v>
      </c>
      <c r="J133" s="185">
        <f t="shared" si="11"/>
        <v>0</v>
      </c>
      <c r="K133" s="145">
        <f t="shared" si="11"/>
        <v>0</v>
      </c>
      <c r="L133" s="144">
        <f t="shared" si="11"/>
        <v>0</v>
      </c>
    </row>
    <row r="134" spans="1:12" ht="25.5" hidden="1" customHeight="1">
      <c r="A134" s="155">
        <v>2</v>
      </c>
      <c r="B134" s="156">
        <v>6</v>
      </c>
      <c r="C134" s="155">
        <v>5</v>
      </c>
      <c r="D134" s="155">
        <v>1</v>
      </c>
      <c r="E134" s="157">
        <v>1</v>
      </c>
      <c r="F134" s="190">
        <v>1</v>
      </c>
      <c r="G134" s="155" t="s">
        <v>97</v>
      </c>
      <c r="H134" s="135">
        <v>101</v>
      </c>
      <c r="I134" s="162">
        <v>0</v>
      </c>
      <c r="J134" s="162">
        <v>0</v>
      </c>
      <c r="K134" s="162">
        <v>0</v>
      </c>
      <c r="L134" s="162">
        <v>0</v>
      </c>
    </row>
    <row r="135" spans="1:12" ht="26.25" hidden="1" customHeight="1">
      <c r="A135" s="159">
        <v>2</v>
      </c>
      <c r="B135" s="156">
        <v>6</v>
      </c>
      <c r="C135" s="155">
        <v>6</v>
      </c>
      <c r="D135" s="156"/>
      <c r="E135" s="157"/>
      <c r="F135" s="158"/>
      <c r="G135" s="201" t="s">
        <v>98</v>
      </c>
      <c r="H135" s="135">
        <v>102</v>
      </c>
      <c r="I135" s="145">
        <f t="shared" ref="I135:L137" si="12">I136</f>
        <v>0</v>
      </c>
      <c r="J135" s="144">
        <f t="shared" si="12"/>
        <v>0</v>
      </c>
      <c r="K135" s="144">
        <f t="shared" si="12"/>
        <v>0</v>
      </c>
      <c r="L135" s="144">
        <f t="shared" si="12"/>
        <v>0</v>
      </c>
    </row>
    <row r="136" spans="1:12" ht="26.25" hidden="1" customHeight="1">
      <c r="A136" s="159">
        <v>2</v>
      </c>
      <c r="B136" s="156">
        <v>6</v>
      </c>
      <c r="C136" s="155">
        <v>6</v>
      </c>
      <c r="D136" s="156">
        <v>1</v>
      </c>
      <c r="E136" s="157"/>
      <c r="F136" s="158"/>
      <c r="G136" s="201" t="s">
        <v>98</v>
      </c>
      <c r="H136" s="202">
        <v>103</v>
      </c>
      <c r="I136" s="144">
        <f t="shared" si="12"/>
        <v>0</v>
      </c>
      <c r="J136" s="144">
        <f t="shared" si="12"/>
        <v>0</v>
      </c>
      <c r="K136" s="144">
        <f t="shared" si="12"/>
        <v>0</v>
      </c>
      <c r="L136" s="144">
        <f t="shared" si="12"/>
        <v>0</v>
      </c>
    </row>
    <row r="137" spans="1:12" ht="26.25" hidden="1" customHeight="1">
      <c r="A137" s="159">
        <v>2</v>
      </c>
      <c r="B137" s="156">
        <v>6</v>
      </c>
      <c r="C137" s="155">
        <v>6</v>
      </c>
      <c r="D137" s="156">
        <v>1</v>
      </c>
      <c r="E137" s="157">
        <v>1</v>
      </c>
      <c r="F137" s="158"/>
      <c r="G137" s="201" t="s">
        <v>98</v>
      </c>
      <c r="H137" s="202">
        <v>104</v>
      </c>
      <c r="I137" s="144">
        <f t="shared" si="12"/>
        <v>0</v>
      </c>
      <c r="J137" s="144">
        <f t="shared" si="12"/>
        <v>0</v>
      </c>
      <c r="K137" s="144">
        <f t="shared" si="12"/>
        <v>0</v>
      </c>
      <c r="L137" s="144">
        <f t="shared" si="12"/>
        <v>0</v>
      </c>
    </row>
    <row r="138" spans="1:12" ht="26.25" hidden="1" customHeight="1">
      <c r="A138" s="159">
        <v>2</v>
      </c>
      <c r="B138" s="156">
        <v>6</v>
      </c>
      <c r="C138" s="155">
        <v>6</v>
      </c>
      <c r="D138" s="156">
        <v>1</v>
      </c>
      <c r="E138" s="157">
        <v>1</v>
      </c>
      <c r="F138" s="158">
        <v>1</v>
      </c>
      <c r="G138" s="113" t="s">
        <v>98</v>
      </c>
      <c r="H138" s="202">
        <v>105</v>
      </c>
      <c r="I138" s="162">
        <v>0</v>
      </c>
      <c r="J138" s="203">
        <v>0</v>
      </c>
      <c r="K138" s="162">
        <v>0</v>
      </c>
      <c r="L138" s="162">
        <v>0</v>
      </c>
    </row>
    <row r="139" spans="1:12" hidden="1">
      <c r="A139" s="189">
        <v>2</v>
      </c>
      <c r="B139" s="140">
        <v>7</v>
      </c>
      <c r="C139" s="140"/>
      <c r="D139" s="141"/>
      <c r="E139" s="141"/>
      <c r="F139" s="143"/>
      <c r="G139" s="142" t="s">
        <v>99</v>
      </c>
      <c r="H139" s="202">
        <v>106</v>
      </c>
      <c r="I139" s="145">
        <f>SUM(I140+I145+I153)</f>
        <v>0</v>
      </c>
      <c r="J139" s="185">
        <f>SUM(J140+J145+J153)</f>
        <v>0</v>
      </c>
      <c r="K139" s="145">
        <f>SUM(K140+K145+K153)</f>
        <v>0</v>
      </c>
      <c r="L139" s="144">
        <f>SUM(L140+L145+L153)</f>
        <v>0</v>
      </c>
    </row>
    <row r="140" spans="1:12" hidden="1">
      <c r="A140" s="159">
        <v>2</v>
      </c>
      <c r="B140" s="155">
        <v>7</v>
      </c>
      <c r="C140" s="155">
        <v>1</v>
      </c>
      <c r="D140" s="156"/>
      <c r="E140" s="156"/>
      <c r="F140" s="158"/>
      <c r="G140" s="157" t="s">
        <v>100</v>
      </c>
      <c r="H140" s="202">
        <v>107</v>
      </c>
      <c r="I140" s="145">
        <f t="shared" ref="I140:L141" si="13">I141</f>
        <v>0</v>
      </c>
      <c r="J140" s="185">
        <f t="shared" si="13"/>
        <v>0</v>
      </c>
      <c r="K140" s="145">
        <f t="shared" si="13"/>
        <v>0</v>
      </c>
      <c r="L140" s="144">
        <f t="shared" si="13"/>
        <v>0</v>
      </c>
    </row>
    <row r="141" spans="1:12" hidden="1">
      <c r="A141" s="159">
        <v>2</v>
      </c>
      <c r="B141" s="155">
        <v>7</v>
      </c>
      <c r="C141" s="155">
        <v>1</v>
      </c>
      <c r="D141" s="156">
        <v>1</v>
      </c>
      <c r="E141" s="156"/>
      <c r="F141" s="158"/>
      <c r="G141" s="157" t="s">
        <v>100</v>
      </c>
      <c r="H141" s="202">
        <v>108</v>
      </c>
      <c r="I141" s="145">
        <f t="shared" si="13"/>
        <v>0</v>
      </c>
      <c r="J141" s="185">
        <f t="shared" si="13"/>
        <v>0</v>
      </c>
      <c r="K141" s="145">
        <f t="shared" si="13"/>
        <v>0</v>
      </c>
      <c r="L141" s="144">
        <f t="shared" si="13"/>
        <v>0</v>
      </c>
    </row>
    <row r="142" spans="1:12" hidden="1">
      <c r="A142" s="159">
        <v>2</v>
      </c>
      <c r="B142" s="155">
        <v>7</v>
      </c>
      <c r="C142" s="155">
        <v>1</v>
      </c>
      <c r="D142" s="156">
        <v>1</v>
      </c>
      <c r="E142" s="156">
        <v>1</v>
      </c>
      <c r="F142" s="158"/>
      <c r="G142" s="157" t="s">
        <v>100</v>
      </c>
      <c r="H142" s="202">
        <v>109</v>
      </c>
      <c r="I142" s="145">
        <f>SUM(I143:I144)</f>
        <v>0</v>
      </c>
      <c r="J142" s="185">
        <f>SUM(J143:J144)</f>
        <v>0</v>
      </c>
      <c r="K142" s="145">
        <f>SUM(K143:K144)</f>
        <v>0</v>
      </c>
      <c r="L142" s="144">
        <f>SUM(L143:L144)</f>
        <v>0</v>
      </c>
    </row>
    <row r="143" spans="1:12" hidden="1">
      <c r="A143" s="175">
        <v>2</v>
      </c>
      <c r="B143" s="150">
        <v>7</v>
      </c>
      <c r="C143" s="175">
        <v>1</v>
      </c>
      <c r="D143" s="155">
        <v>1</v>
      </c>
      <c r="E143" s="148">
        <v>1</v>
      </c>
      <c r="F143" s="151">
        <v>1</v>
      </c>
      <c r="G143" s="149" t="s">
        <v>101</v>
      </c>
      <c r="H143" s="202">
        <v>110</v>
      </c>
      <c r="I143" s="204">
        <v>0</v>
      </c>
      <c r="J143" s="204">
        <v>0</v>
      </c>
      <c r="K143" s="204">
        <v>0</v>
      </c>
      <c r="L143" s="204">
        <v>0</v>
      </c>
    </row>
    <row r="144" spans="1:12" hidden="1">
      <c r="A144" s="155">
        <v>2</v>
      </c>
      <c r="B144" s="155">
        <v>7</v>
      </c>
      <c r="C144" s="159">
        <v>1</v>
      </c>
      <c r="D144" s="155">
        <v>1</v>
      </c>
      <c r="E144" s="156">
        <v>1</v>
      </c>
      <c r="F144" s="158">
        <v>2</v>
      </c>
      <c r="G144" s="157" t="s">
        <v>102</v>
      </c>
      <c r="H144" s="202">
        <v>111</v>
      </c>
      <c r="I144" s="161">
        <v>0</v>
      </c>
      <c r="J144" s="161">
        <v>0</v>
      </c>
      <c r="K144" s="161">
        <v>0</v>
      </c>
      <c r="L144" s="161">
        <v>0</v>
      </c>
    </row>
    <row r="145" spans="1:12" ht="25.5" hidden="1" customHeight="1">
      <c r="A145" s="167">
        <v>2</v>
      </c>
      <c r="B145" s="168">
        <v>7</v>
      </c>
      <c r="C145" s="167">
        <v>2</v>
      </c>
      <c r="D145" s="168"/>
      <c r="E145" s="169"/>
      <c r="F145" s="171"/>
      <c r="G145" s="170" t="s">
        <v>103</v>
      </c>
      <c r="H145" s="202">
        <v>112</v>
      </c>
      <c r="I145" s="153">
        <f t="shared" ref="I145:L146" si="14">I146</f>
        <v>0</v>
      </c>
      <c r="J145" s="188">
        <f t="shared" si="14"/>
        <v>0</v>
      </c>
      <c r="K145" s="153">
        <f t="shared" si="14"/>
        <v>0</v>
      </c>
      <c r="L145" s="154">
        <f t="shared" si="14"/>
        <v>0</v>
      </c>
    </row>
    <row r="146" spans="1:12" ht="25.5" hidden="1" customHeight="1">
      <c r="A146" s="159">
        <v>2</v>
      </c>
      <c r="B146" s="155">
        <v>7</v>
      </c>
      <c r="C146" s="159">
        <v>2</v>
      </c>
      <c r="D146" s="155">
        <v>1</v>
      </c>
      <c r="E146" s="156"/>
      <c r="F146" s="158"/>
      <c r="G146" s="157" t="s">
        <v>104</v>
      </c>
      <c r="H146" s="202">
        <v>113</v>
      </c>
      <c r="I146" s="145">
        <f t="shared" si="14"/>
        <v>0</v>
      </c>
      <c r="J146" s="185">
        <f t="shared" si="14"/>
        <v>0</v>
      </c>
      <c r="K146" s="145">
        <f t="shared" si="14"/>
        <v>0</v>
      </c>
      <c r="L146" s="144">
        <f t="shared" si="14"/>
        <v>0</v>
      </c>
    </row>
    <row r="147" spans="1:12" ht="25.5" hidden="1" customHeight="1">
      <c r="A147" s="159">
        <v>2</v>
      </c>
      <c r="B147" s="155">
        <v>7</v>
      </c>
      <c r="C147" s="159">
        <v>2</v>
      </c>
      <c r="D147" s="155">
        <v>1</v>
      </c>
      <c r="E147" s="156">
        <v>1</v>
      </c>
      <c r="F147" s="158"/>
      <c r="G147" s="157" t="s">
        <v>104</v>
      </c>
      <c r="H147" s="202">
        <v>114</v>
      </c>
      <c r="I147" s="145">
        <f>SUM(I148:I149)</f>
        <v>0</v>
      </c>
      <c r="J147" s="185">
        <f>SUM(J148:J149)</f>
        <v>0</v>
      </c>
      <c r="K147" s="145">
        <f>SUM(K148:K149)</f>
        <v>0</v>
      </c>
      <c r="L147" s="144">
        <f>SUM(L148:L149)</f>
        <v>0</v>
      </c>
    </row>
    <row r="148" spans="1:12" hidden="1">
      <c r="A148" s="159">
        <v>2</v>
      </c>
      <c r="B148" s="155">
        <v>7</v>
      </c>
      <c r="C148" s="159">
        <v>2</v>
      </c>
      <c r="D148" s="155">
        <v>1</v>
      </c>
      <c r="E148" s="156">
        <v>1</v>
      </c>
      <c r="F148" s="158">
        <v>1</v>
      </c>
      <c r="G148" s="157" t="s">
        <v>105</v>
      </c>
      <c r="H148" s="202">
        <v>115</v>
      </c>
      <c r="I148" s="161">
        <v>0</v>
      </c>
      <c r="J148" s="161">
        <v>0</v>
      </c>
      <c r="K148" s="161">
        <v>0</v>
      </c>
      <c r="L148" s="161">
        <v>0</v>
      </c>
    </row>
    <row r="149" spans="1:12" hidden="1">
      <c r="A149" s="159">
        <v>2</v>
      </c>
      <c r="B149" s="155">
        <v>7</v>
      </c>
      <c r="C149" s="159">
        <v>2</v>
      </c>
      <c r="D149" s="155">
        <v>1</v>
      </c>
      <c r="E149" s="156">
        <v>1</v>
      </c>
      <c r="F149" s="158">
        <v>2</v>
      </c>
      <c r="G149" s="157" t="s">
        <v>106</v>
      </c>
      <c r="H149" s="202">
        <v>116</v>
      </c>
      <c r="I149" s="161">
        <v>0</v>
      </c>
      <c r="J149" s="161">
        <v>0</v>
      </c>
      <c r="K149" s="161">
        <v>0</v>
      </c>
      <c r="L149" s="161">
        <v>0</v>
      </c>
    </row>
    <row r="150" spans="1:12" hidden="1">
      <c r="A150" s="159">
        <v>2</v>
      </c>
      <c r="B150" s="155">
        <v>7</v>
      </c>
      <c r="C150" s="159">
        <v>2</v>
      </c>
      <c r="D150" s="155">
        <v>2</v>
      </c>
      <c r="E150" s="156"/>
      <c r="F150" s="158"/>
      <c r="G150" s="157" t="s">
        <v>107</v>
      </c>
      <c r="H150" s="202">
        <v>117</v>
      </c>
      <c r="I150" s="145">
        <f>I151</f>
        <v>0</v>
      </c>
      <c r="J150" s="145">
        <f>J151</f>
        <v>0</v>
      </c>
      <c r="K150" s="145">
        <f>K151</f>
        <v>0</v>
      </c>
      <c r="L150" s="145">
        <f>L151</f>
        <v>0</v>
      </c>
    </row>
    <row r="151" spans="1:12" hidden="1">
      <c r="A151" s="159">
        <v>2</v>
      </c>
      <c r="B151" s="155">
        <v>7</v>
      </c>
      <c r="C151" s="159">
        <v>2</v>
      </c>
      <c r="D151" s="155">
        <v>2</v>
      </c>
      <c r="E151" s="156">
        <v>1</v>
      </c>
      <c r="F151" s="158"/>
      <c r="G151" s="157" t="s">
        <v>107</v>
      </c>
      <c r="H151" s="202">
        <v>118</v>
      </c>
      <c r="I151" s="145">
        <f>SUM(I152)</f>
        <v>0</v>
      </c>
      <c r="J151" s="145">
        <f>SUM(J152)</f>
        <v>0</v>
      </c>
      <c r="K151" s="145">
        <f>SUM(K152)</f>
        <v>0</v>
      </c>
      <c r="L151" s="145">
        <f>SUM(L152)</f>
        <v>0</v>
      </c>
    </row>
    <row r="152" spans="1:12" hidden="1">
      <c r="A152" s="159">
        <v>2</v>
      </c>
      <c r="B152" s="155">
        <v>7</v>
      </c>
      <c r="C152" s="159">
        <v>2</v>
      </c>
      <c r="D152" s="155">
        <v>2</v>
      </c>
      <c r="E152" s="156">
        <v>1</v>
      </c>
      <c r="F152" s="158">
        <v>1</v>
      </c>
      <c r="G152" s="157" t="s">
        <v>107</v>
      </c>
      <c r="H152" s="202">
        <v>119</v>
      </c>
      <c r="I152" s="161">
        <v>0</v>
      </c>
      <c r="J152" s="161">
        <v>0</v>
      </c>
      <c r="K152" s="161">
        <v>0</v>
      </c>
      <c r="L152" s="161">
        <v>0</v>
      </c>
    </row>
    <row r="153" spans="1:12" hidden="1">
      <c r="A153" s="159">
        <v>2</v>
      </c>
      <c r="B153" s="155">
        <v>7</v>
      </c>
      <c r="C153" s="159">
        <v>3</v>
      </c>
      <c r="D153" s="155"/>
      <c r="E153" s="156"/>
      <c r="F153" s="158"/>
      <c r="G153" s="157" t="s">
        <v>108</v>
      </c>
      <c r="H153" s="202">
        <v>120</v>
      </c>
      <c r="I153" s="145">
        <f t="shared" ref="I153:L154" si="15">I154</f>
        <v>0</v>
      </c>
      <c r="J153" s="185">
        <f t="shared" si="15"/>
        <v>0</v>
      </c>
      <c r="K153" s="145">
        <f t="shared" si="15"/>
        <v>0</v>
      </c>
      <c r="L153" s="144">
        <f t="shared" si="15"/>
        <v>0</v>
      </c>
    </row>
    <row r="154" spans="1:12" hidden="1">
      <c r="A154" s="167">
        <v>2</v>
      </c>
      <c r="B154" s="176">
        <v>7</v>
      </c>
      <c r="C154" s="205">
        <v>3</v>
      </c>
      <c r="D154" s="176">
        <v>1</v>
      </c>
      <c r="E154" s="177"/>
      <c r="F154" s="178"/>
      <c r="G154" s="179" t="s">
        <v>108</v>
      </c>
      <c r="H154" s="202">
        <v>121</v>
      </c>
      <c r="I154" s="173">
        <f t="shared" si="15"/>
        <v>0</v>
      </c>
      <c r="J154" s="200">
        <f t="shared" si="15"/>
        <v>0</v>
      </c>
      <c r="K154" s="173">
        <f t="shared" si="15"/>
        <v>0</v>
      </c>
      <c r="L154" s="172">
        <f t="shared" si="15"/>
        <v>0</v>
      </c>
    </row>
    <row r="155" spans="1:12" hidden="1">
      <c r="A155" s="159">
        <v>2</v>
      </c>
      <c r="B155" s="155">
        <v>7</v>
      </c>
      <c r="C155" s="159">
        <v>3</v>
      </c>
      <c r="D155" s="155">
        <v>1</v>
      </c>
      <c r="E155" s="156">
        <v>1</v>
      </c>
      <c r="F155" s="158"/>
      <c r="G155" s="157" t="s">
        <v>108</v>
      </c>
      <c r="H155" s="202">
        <v>122</v>
      </c>
      <c r="I155" s="145">
        <f>SUM(I156:I157)</f>
        <v>0</v>
      </c>
      <c r="J155" s="185">
        <f>SUM(J156:J157)</f>
        <v>0</v>
      </c>
      <c r="K155" s="145">
        <f>SUM(K156:K157)</f>
        <v>0</v>
      </c>
      <c r="L155" s="144">
        <f>SUM(L156:L157)</f>
        <v>0</v>
      </c>
    </row>
    <row r="156" spans="1:12" hidden="1">
      <c r="A156" s="175">
        <v>2</v>
      </c>
      <c r="B156" s="150">
        <v>7</v>
      </c>
      <c r="C156" s="175">
        <v>3</v>
      </c>
      <c r="D156" s="150">
        <v>1</v>
      </c>
      <c r="E156" s="148">
        <v>1</v>
      </c>
      <c r="F156" s="151">
        <v>1</v>
      </c>
      <c r="G156" s="149" t="s">
        <v>109</v>
      </c>
      <c r="H156" s="202">
        <v>123</v>
      </c>
      <c r="I156" s="204">
        <v>0</v>
      </c>
      <c r="J156" s="204">
        <v>0</v>
      </c>
      <c r="K156" s="204">
        <v>0</v>
      </c>
      <c r="L156" s="204">
        <v>0</v>
      </c>
    </row>
    <row r="157" spans="1:12" hidden="1">
      <c r="A157" s="159">
        <v>2</v>
      </c>
      <c r="B157" s="155">
        <v>7</v>
      </c>
      <c r="C157" s="159">
        <v>3</v>
      </c>
      <c r="D157" s="155">
        <v>1</v>
      </c>
      <c r="E157" s="156">
        <v>1</v>
      </c>
      <c r="F157" s="158">
        <v>2</v>
      </c>
      <c r="G157" s="157" t="s">
        <v>110</v>
      </c>
      <c r="H157" s="202">
        <v>124</v>
      </c>
      <c r="I157" s="161">
        <v>0</v>
      </c>
      <c r="J157" s="162">
        <v>0</v>
      </c>
      <c r="K157" s="162">
        <v>0</v>
      </c>
      <c r="L157" s="162">
        <v>0</v>
      </c>
    </row>
    <row r="158" spans="1:12" hidden="1">
      <c r="A158" s="189">
        <v>2</v>
      </c>
      <c r="B158" s="189">
        <v>8</v>
      </c>
      <c r="C158" s="140"/>
      <c r="D158" s="164"/>
      <c r="E158" s="147"/>
      <c r="F158" s="206"/>
      <c r="G158" s="152" t="s">
        <v>111</v>
      </c>
      <c r="H158" s="202">
        <v>125</v>
      </c>
      <c r="I158" s="166">
        <f>I159</f>
        <v>0</v>
      </c>
      <c r="J158" s="187">
        <f>J159</f>
        <v>0</v>
      </c>
      <c r="K158" s="166">
        <f>K159</f>
        <v>0</v>
      </c>
      <c r="L158" s="165">
        <f>L159</f>
        <v>0</v>
      </c>
    </row>
    <row r="159" spans="1:12" hidden="1">
      <c r="A159" s="167">
        <v>2</v>
      </c>
      <c r="B159" s="167">
        <v>8</v>
      </c>
      <c r="C159" s="167">
        <v>1</v>
      </c>
      <c r="D159" s="168"/>
      <c r="E159" s="169"/>
      <c r="F159" s="171"/>
      <c r="G159" s="149" t="s">
        <v>111</v>
      </c>
      <c r="H159" s="202">
        <v>126</v>
      </c>
      <c r="I159" s="166">
        <f>I160+I165</f>
        <v>0</v>
      </c>
      <c r="J159" s="187">
        <f>J160+J165</f>
        <v>0</v>
      </c>
      <c r="K159" s="166">
        <f>K160+K165</f>
        <v>0</v>
      </c>
      <c r="L159" s="165">
        <f>L160+L165</f>
        <v>0</v>
      </c>
    </row>
    <row r="160" spans="1:12" hidden="1">
      <c r="A160" s="159">
        <v>2</v>
      </c>
      <c r="B160" s="155">
        <v>8</v>
      </c>
      <c r="C160" s="157">
        <v>1</v>
      </c>
      <c r="D160" s="155">
        <v>1</v>
      </c>
      <c r="E160" s="156"/>
      <c r="F160" s="158"/>
      <c r="G160" s="157" t="s">
        <v>112</v>
      </c>
      <c r="H160" s="202">
        <v>127</v>
      </c>
      <c r="I160" s="145">
        <f>I161</f>
        <v>0</v>
      </c>
      <c r="J160" s="185">
        <f>J161</f>
        <v>0</v>
      </c>
      <c r="K160" s="145">
        <f>K161</f>
        <v>0</v>
      </c>
      <c r="L160" s="144">
        <f>L161</f>
        <v>0</v>
      </c>
    </row>
    <row r="161" spans="1:15" hidden="1">
      <c r="A161" s="159">
        <v>2</v>
      </c>
      <c r="B161" s="155">
        <v>8</v>
      </c>
      <c r="C161" s="149">
        <v>1</v>
      </c>
      <c r="D161" s="150">
        <v>1</v>
      </c>
      <c r="E161" s="148">
        <v>1</v>
      </c>
      <c r="F161" s="151"/>
      <c r="G161" s="157" t="s">
        <v>112</v>
      </c>
      <c r="H161" s="202">
        <v>128</v>
      </c>
      <c r="I161" s="166">
        <f>SUM(I162:I164)</f>
        <v>0</v>
      </c>
      <c r="J161" s="166">
        <f>SUM(J162:J164)</f>
        <v>0</v>
      </c>
      <c r="K161" s="166">
        <f>SUM(K162:K164)</f>
        <v>0</v>
      </c>
      <c r="L161" s="166">
        <f>SUM(L162:L164)</f>
        <v>0</v>
      </c>
    </row>
    <row r="162" spans="1:15" hidden="1">
      <c r="A162" s="155">
        <v>2</v>
      </c>
      <c r="B162" s="150">
        <v>8</v>
      </c>
      <c r="C162" s="157">
        <v>1</v>
      </c>
      <c r="D162" s="155">
        <v>1</v>
      </c>
      <c r="E162" s="156">
        <v>1</v>
      </c>
      <c r="F162" s="158">
        <v>1</v>
      </c>
      <c r="G162" s="157" t="s">
        <v>113</v>
      </c>
      <c r="H162" s="202">
        <v>129</v>
      </c>
      <c r="I162" s="161">
        <v>0</v>
      </c>
      <c r="J162" s="161">
        <v>0</v>
      </c>
      <c r="K162" s="161">
        <v>0</v>
      </c>
      <c r="L162" s="161">
        <v>0</v>
      </c>
    </row>
    <row r="163" spans="1:15" ht="25.5" hidden="1" customHeight="1">
      <c r="A163" s="167">
        <v>2</v>
      </c>
      <c r="B163" s="176">
        <v>8</v>
      </c>
      <c r="C163" s="179">
        <v>1</v>
      </c>
      <c r="D163" s="176">
        <v>1</v>
      </c>
      <c r="E163" s="177">
        <v>1</v>
      </c>
      <c r="F163" s="178">
        <v>2</v>
      </c>
      <c r="G163" s="179" t="s">
        <v>114</v>
      </c>
      <c r="H163" s="202">
        <v>130</v>
      </c>
      <c r="I163" s="207">
        <v>0</v>
      </c>
      <c r="J163" s="207">
        <v>0</v>
      </c>
      <c r="K163" s="207">
        <v>0</v>
      </c>
      <c r="L163" s="207">
        <v>0</v>
      </c>
    </row>
    <row r="164" spans="1:15" hidden="1">
      <c r="A164" s="167">
        <v>2</v>
      </c>
      <c r="B164" s="176">
        <v>8</v>
      </c>
      <c r="C164" s="179">
        <v>1</v>
      </c>
      <c r="D164" s="176">
        <v>1</v>
      </c>
      <c r="E164" s="177">
        <v>1</v>
      </c>
      <c r="F164" s="178">
        <v>3</v>
      </c>
      <c r="G164" s="179" t="s">
        <v>115</v>
      </c>
      <c r="H164" s="202">
        <v>131</v>
      </c>
      <c r="I164" s="207">
        <v>0</v>
      </c>
      <c r="J164" s="208">
        <v>0</v>
      </c>
      <c r="K164" s="207">
        <v>0</v>
      </c>
      <c r="L164" s="180">
        <v>0</v>
      </c>
    </row>
    <row r="165" spans="1:15" hidden="1">
      <c r="A165" s="159">
        <v>2</v>
      </c>
      <c r="B165" s="155">
        <v>8</v>
      </c>
      <c r="C165" s="157">
        <v>1</v>
      </c>
      <c r="D165" s="155">
        <v>2</v>
      </c>
      <c r="E165" s="156"/>
      <c r="F165" s="158"/>
      <c r="G165" s="157" t="s">
        <v>116</v>
      </c>
      <c r="H165" s="202">
        <v>132</v>
      </c>
      <c r="I165" s="145">
        <f t="shared" ref="I165:L166" si="16">I166</f>
        <v>0</v>
      </c>
      <c r="J165" s="185">
        <f t="shared" si="16"/>
        <v>0</v>
      </c>
      <c r="K165" s="145">
        <f t="shared" si="16"/>
        <v>0</v>
      </c>
      <c r="L165" s="144">
        <f t="shared" si="16"/>
        <v>0</v>
      </c>
    </row>
    <row r="166" spans="1:15" hidden="1">
      <c r="A166" s="159">
        <v>2</v>
      </c>
      <c r="B166" s="155">
        <v>8</v>
      </c>
      <c r="C166" s="157">
        <v>1</v>
      </c>
      <c r="D166" s="155">
        <v>2</v>
      </c>
      <c r="E166" s="156">
        <v>1</v>
      </c>
      <c r="F166" s="158"/>
      <c r="G166" s="157" t="s">
        <v>116</v>
      </c>
      <c r="H166" s="202">
        <v>133</v>
      </c>
      <c r="I166" s="145">
        <f t="shared" si="16"/>
        <v>0</v>
      </c>
      <c r="J166" s="185">
        <f t="shared" si="16"/>
        <v>0</v>
      </c>
      <c r="K166" s="145">
        <f t="shared" si="16"/>
        <v>0</v>
      </c>
      <c r="L166" s="144">
        <f t="shared" si="16"/>
        <v>0</v>
      </c>
    </row>
    <row r="167" spans="1:15" hidden="1">
      <c r="A167" s="167">
        <v>2</v>
      </c>
      <c r="B167" s="168">
        <v>8</v>
      </c>
      <c r="C167" s="170">
        <v>1</v>
      </c>
      <c r="D167" s="168">
        <v>2</v>
      </c>
      <c r="E167" s="169">
        <v>1</v>
      </c>
      <c r="F167" s="171">
        <v>1</v>
      </c>
      <c r="G167" s="157" t="s">
        <v>116</v>
      </c>
      <c r="H167" s="202">
        <v>134</v>
      </c>
      <c r="I167" s="209">
        <v>0</v>
      </c>
      <c r="J167" s="162">
        <v>0</v>
      </c>
      <c r="K167" s="162">
        <v>0</v>
      </c>
      <c r="L167" s="162">
        <v>0</v>
      </c>
    </row>
    <row r="168" spans="1:15" ht="38.25" hidden="1" customHeight="1">
      <c r="A168" s="189">
        <v>2</v>
      </c>
      <c r="B168" s="140">
        <v>9</v>
      </c>
      <c r="C168" s="142"/>
      <c r="D168" s="140"/>
      <c r="E168" s="141"/>
      <c r="F168" s="143"/>
      <c r="G168" s="142" t="s">
        <v>117</v>
      </c>
      <c r="H168" s="202">
        <v>135</v>
      </c>
      <c r="I168" s="145">
        <f>I169+I173</f>
        <v>0</v>
      </c>
      <c r="J168" s="185">
        <f>J169+J173</f>
        <v>0</v>
      </c>
      <c r="K168" s="145">
        <f>K169+K173</f>
        <v>0</v>
      </c>
      <c r="L168" s="144">
        <f>L169+L173</f>
        <v>0</v>
      </c>
    </row>
    <row r="169" spans="1:15" ht="38.25" hidden="1" customHeight="1">
      <c r="A169" s="159">
        <v>2</v>
      </c>
      <c r="B169" s="155">
        <v>9</v>
      </c>
      <c r="C169" s="157">
        <v>1</v>
      </c>
      <c r="D169" s="155"/>
      <c r="E169" s="156"/>
      <c r="F169" s="158"/>
      <c r="G169" s="157" t="s">
        <v>118</v>
      </c>
      <c r="H169" s="202">
        <v>136</v>
      </c>
      <c r="I169" s="145">
        <f t="shared" ref="I169:L171" si="17">I170</f>
        <v>0</v>
      </c>
      <c r="J169" s="185">
        <f t="shared" si="17"/>
        <v>0</v>
      </c>
      <c r="K169" s="145">
        <f t="shared" si="17"/>
        <v>0</v>
      </c>
      <c r="L169" s="144">
        <f t="shared" si="17"/>
        <v>0</v>
      </c>
      <c r="M169" s="170"/>
      <c r="N169" s="170"/>
      <c r="O169" s="170"/>
    </row>
    <row r="170" spans="1:15" ht="38.25" hidden="1" customHeight="1">
      <c r="A170" s="175">
        <v>2</v>
      </c>
      <c r="B170" s="150">
        <v>9</v>
      </c>
      <c r="C170" s="149">
        <v>1</v>
      </c>
      <c r="D170" s="150">
        <v>1</v>
      </c>
      <c r="E170" s="148"/>
      <c r="F170" s="151"/>
      <c r="G170" s="157" t="s">
        <v>118</v>
      </c>
      <c r="H170" s="202">
        <v>137</v>
      </c>
      <c r="I170" s="166">
        <f t="shared" si="17"/>
        <v>0</v>
      </c>
      <c r="J170" s="187">
        <f t="shared" si="17"/>
        <v>0</v>
      </c>
      <c r="K170" s="166">
        <f t="shared" si="17"/>
        <v>0</v>
      </c>
      <c r="L170" s="165">
        <f t="shared" si="17"/>
        <v>0</v>
      </c>
    </row>
    <row r="171" spans="1:15" ht="38.25" hidden="1" customHeight="1">
      <c r="A171" s="159">
        <v>2</v>
      </c>
      <c r="B171" s="155">
        <v>9</v>
      </c>
      <c r="C171" s="159">
        <v>1</v>
      </c>
      <c r="D171" s="155">
        <v>1</v>
      </c>
      <c r="E171" s="156">
        <v>1</v>
      </c>
      <c r="F171" s="158"/>
      <c r="G171" s="157" t="s">
        <v>118</v>
      </c>
      <c r="H171" s="202">
        <v>138</v>
      </c>
      <c r="I171" s="145">
        <f t="shared" si="17"/>
        <v>0</v>
      </c>
      <c r="J171" s="185">
        <f t="shared" si="17"/>
        <v>0</v>
      </c>
      <c r="K171" s="145">
        <f t="shared" si="17"/>
        <v>0</v>
      </c>
      <c r="L171" s="144">
        <f t="shared" si="17"/>
        <v>0</v>
      </c>
    </row>
    <row r="172" spans="1:15" ht="38.25" hidden="1" customHeight="1">
      <c r="A172" s="175">
        <v>2</v>
      </c>
      <c r="B172" s="150">
        <v>9</v>
      </c>
      <c r="C172" s="150">
        <v>1</v>
      </c>
      <c r="D172" s="150">
        <v>1</v>
      </c>
      <c r="E172" s="148">
        <v>1</v>
      </c>
      <c r="F172" s="151">
        <v>1</v>
      </c>
      <c r="G172" s="157" t="s">
        <v>118</v>
      </c>
      <c r="H172" s="202">
        <v>139</v>
      </c>
      <c r="I172" s="204">
        <v>0</v>
      </c>
      <c r="J172" s="204">
        <v>0</v>
      </c>
      <c r="K172" s="204">
        <v>0</v>
      </c>
      <c r="L172" s="204">
        <v>0</v>
      </c>
    </row>
    <row r="173" spans="1:15" ht="38.25" hidden="1" customHeight="1">
      <c r="A173" s="159">
        <v>2</v>
      </c>
      <c r="B173" s="155">
        <v>9</v>
      </c>
      <c r="C173" s="155">
        <v>2</v>
      </c>
      <c r="D173" s="155"/>
      <c r="E173" s="156"/>
      <c r="F173" s="158"/>
      <c r="G173" s="157" t="s">
        <v>119</v>
      </c>
      <c r="H173" s="202">
        <v>140</v>
      </c>
      <c r="I173" s="145">
        <f>SUM(I174+I179)</f>
        <v>0</v>
      </c>
      <c r="J173" s="145">
        <f>SUM(J174+J179)</f>
        <v>0</v>
      </c>
      <c r="K173" s="145">
        <f>SUM(K174+K179)</f>
        <v>0</v>
      </c>
      <c r="L173" s="145">
        <f>SUM(L174+L179)</f>
        <v>0</v>
      </c>
    </row>
    <row r="174" spans="1:15" ht="51" hidden="1" customHeight="1">
      <c r="A174" s="159">
        <v>2</v>
      </c>
      <c r="B174" s="155">
        <v>9</v>
      </c>
      <c r="C174" s="155">
        <v>2</v>
      </c>
      <c r="D174" s="150">
        <v>1</v>
      </c>
      <c r="E174" s="148"/>
      <c r="F174" s="151"/>
      <c r="G174" s="149" t="s">
        <v>120</v>
      </c>
      <c r="H174" s="202">
        <v>141</v>
      </c>
      <c r="I174" s="166">
        <f>I175</f>
        <v>0</v>
      </c>
      <c r="J174" s="187">
        <f>J175</f>
        <v>0</v>
      </c>
      <c r="K174" s="166">
        <f>K175</f>
        <v>0</v>
      </c>
      <c r="L174" s="165">
        <f>L175</f>
        <v>0</v>
      </c>
    </row>
    <row r="175" spans="1:15" ht="51" hidden="1" customHeight="1">
      <c r="A175" s="175">
        <v>2</v>
      </c>
      <c r="B175" s="150">
        <v>9</v>
      </c>
      <c r="C175" s="150">
        <v>2</v>
      </c>
      <c r="D175" s="155">
        <v>1</v>
      </c>
      <c r="E175" s="156">
        <v>1</v>
      </c>
      <c r="F175" s="158"/>
      <c r="G175" s="149" t="s">
        <v>120</v>
      </c>
      <c r="H175" s="202">
        <v>142</v>
      </c>
      <c r="I175" s="145">
        <f>SUM(I176:I178)</f>
        <v>0</v>
      </c>
      <c r="J175" s="185">
        <f>SUM(J176:J178)</f>
        <v>0</v>
      </c>
      <c r="K175" s="145">
        <f>SUM(K176:K178)</f>
        <v>0</v>
      </c>
      <c r="L175" s="144">
        <f>SUM(L176:L178)</f>
        <v>0</v>
      </c>
    </row>
    <row r="176" spans="1:15" ht="51" hidden="1" customHeight="1">
      <c r="A176" s="167">
        <v>2</v>
      </c>
      <c r="B176" s="176">
        <v>9</v>
      </c>
      <c r="C176" s="176">
        <v>2</v>
      </c>
      <c r="D176" s="176">
        <v>1</v>
      </c>
      <c r="E176" s="177">
        <v>1</v>
      </c>
      <c r="F176" s="178">
        <v>1</v>
      </c>
      <c r="G176" s="149" t="s">
        <v>121</v>
      </c>
      <c r="H176" s="202">
        <v>143</v>
      </c>
      <c r="I176" s="207">
        <v>0</v>
      </c>
      <c r="J176" s="160">
        <v>0</v>
      </c>
      <c r="K176" s="160">
        <v>0</v>
      </c>
      <c r="L176" s="160">
        <v>0</v>
      </c>
    </row>
    <row r="177" spans="1:12" ht="63.75" hidden="1" customHeight="1">
      <c r="A177" s="159">
        <v>2</v>
      </c>
      <c r="B177" s="155">
        <v>9</v>
      </c>
      <c r="C177" s="155">
        <v>2</v>
      </c>
      <c r="D177" s="155">
        <v>1</v>
      </c>
      <c r="E177" s="156">
        <v>1</v>
      </c>
      <c r="F177" s="158">
        <v>2</v>
      </c>
      <c r="G177" s="149" t="s">
        <v>122</v>
      </c>
      <c r="H177" s="202">
        <v>144</v>
      </c>
      <c r="I177" s="161">
        <v>0</v>
      </c>
      <c r="J177" s="210">
        <v>0</v>
      </c>
      <c r="K177" s="210">
        <v>0</v>
      </c>
      <c r="L177" s="210">
        <v>0</v>
      </c>
    </row>
    <row r="178" spans="1:12" ht="51" hidden="1" customHeight="1">
      <c r="A178" s="159">
        <v>2</v>
      </c>
      <c r="B178" s="155">
        <v>9</v>
      </c>
      <c r="C178" s="155">
        <v>2</v>
      </c>
      <c r="D178" s="155">
        <v>1</v>
      </c>
      <c r="E178" s="156">
        <v>1</v>
      </c>
      <c r="F178" s="158">
        <v>3</v>
      </c>
      <c r="G178" s="149" t="s">
        <v>123</v>
      </c>
      <c r="H178" s="202">
        <v>145</v>
      </c>
      <c r="I178" s="161">
        <v>0</v>
      </c>
      <c r="J178" s="161">
        <v>0</v>
      </c>
      <c r="K178" s="161">
        <v>0</v>
      </c>
      <c r="L178" s="161">
        <v>0</v>
      </c>
    </row>
    <row r="179" spans="1:12" ht="38.25" hidden="1" customHeight="1">
      <c r="A179" s="211">
        <v>2</v>
      </c>
      <c r="B179" s="211">
        <v>9</v>
      </c>
      <c r="C179" s="211">
        <v>2</v>
      </c>
      <c r="D179" s="211">
        <v>2</v>
      </c>
      <c r="E179" s="211"/>
      <c r="F179" s="211"/>
      <c r="G179" s="157" t="s">
        <v>124</v>
      </c>
      <c r="H179" s="202">
        <v>146</v>
      </c>
      <c r="I179" s="145">
        <f>I180</f>
        <v>0</v>
      </c>
      <c r="J179" s="185">
        <f>J180</f>
        <v>0</v>
      </c>
      <c r="K179" s="145">
        <f>K180</f>
        <v>0</v>
      </c>
      <c r="L179" s="144">
        <f>L180</f>
        <v>0</v>
      </c>
    </row>
    <row r="180" spans="1:12" ht="38.25" hidden="1" customHeight="1">
      <c r="A180" s="159">
        <v>2</v>
      </c>
      <c r="B180" s="155">
        <v>9</v>
      </c>
      <c r="C180" s="155">
        <v>2</v>
      </c>
      <c r="D180" s="155">
        <v>2</v>
      </c>
      <c r="E180" s="156">
        <v>1</v>
      </c>
      <c r="F180" s="158"/>
      <c r="G180" s="149" t="s">
        <v>125</v>
      </c>
      <c r="H180" s="202">
        <v>147</v>
      </c>
      <c r="I180" s="166">
        <f>SUM(I181:I183)</f>
        <v>0</v>
      </c>
      <c r="J180" s="166">
        <f>SUM(J181:J183)</f>
        <v>0</v>
      </c>
      <c r="K180" s="166">
        <f>SUM(K181:K183)</f>
        <v>0</v>
      </c>
      <c r="L180" s="166">
        <f>SUM(L181:L183)</f>
        <v>0</v>
      </c>
    </row>
    <row r="181" spans="1:12" ht="51" hidden="1" customHeight="1">
      <c r="A181" s="159">
        <v>2</v>
      </c>
      <c r="B181" s="155">
        <v>9</v>
      </c>
      <c r="C181" s="155">
        <v>2</v>
      </c>
      <c r="D181" s="155">
        <v>2</v>
      </c>
      <c r="E181" s="155">
        <v>1</v>
      </c>
      <c r="F181" s="158">
        <v>1</v>
      </c>
      <c r="G181" s="212" t="s">
        <v>126</v>
      </c>
      <c r="H181" s="202">
        <v>148</v>
      </c>
      <c r="I181" s="161">
        <v>0</v>
      </c>
      <c r="J181" s="160">
        <v>0</v>
      </c>
      <c r="K181" s="160">
        <v>0</v>
      </c>
      <c r="L181" s="160">
        <v>0</v>
      </c>
    </row>
    <row r="182" spans="1:12" ht="51" hidden="1" customHeight="1">
      <c r="A182" s="168">
        <v>2</v>
      </c>
      <c r="B182" s="170">
        <v>9</v>
      </c>
      <c r="C182" s="168">
        <v>2</v>
      </c>
      <c r="D182" s="169">
        <v>2</v>
      </c>
      <c r="E182" s="169">
        <v>1</v>
      </c>
      <c r="F182" s="171">
        <v>2</v>
      </c>
      <c r="G182" s="170" t="s">
        <v>127</v>
      </c>
      <c r="H182" s="202">
        <v>149</v>
      </c>
      <c r="I182" s="160">
        <v>0</v>
      </c>
      <c r="J182" s="162">
        <v>0</v>
      </c>
      <c r="K182" s="162">
        <v>0</v>
      </c>
      <c r="L182" s="162">
        <v>0</v>
      </c>
    </row>
    <row r="183" spans="1:12" ht="51" hidden="1" customHeight="1">
      <c r="A183" s="155">
        <v>2</v>
      </c>
      <c r="B183" s="179">
        <v>9</v>
      </c>
      <c r="C183" s="176">
        <v>2</v>
      </c>
      <c r="D183" s="177">
        <v>2</v>
      </c>
      <c r="E183" s="177">
        <v>1</v>
      </c>
      <c r="F183" s="178">
        <v>3</v>
      </c>
      <c r="G183" s="179" t="s">
        <v>128</v>
      </c>
      <c r="H183" s="202">
        <v>150</v>
      </c>
      <c r="I183" s="210">
        <v>0</v>
      </c>
      <c r="J183" s="210">
        <v>0</v>
      </c>
      <c r="K183" s="210">
        <v>0</v>
      </c>
      <c r="L183" s="210">
        <v>0</v>
      </c>
    </row>
    <row r="184" spans="1:12" ht="63.75" customHeight="1">
      <c r="A184" s="140">
        <v>3</v>
      </c>
      <c r="B184" s="142"/>
      <c r="C184" s="140"/>
      <c r="D184" s="141"/>
      <c r="E184" s="141"/>
      <c r="F184" s="143"/>
      <c r="G184" s="195" t="s">
        <v>129</v>
      </c>
      <c r="H184" s="202">
        <v>151</v>
      </c>
      <c r="I184" s="144">
        <f>SUM(I185+I238+I303)</f>
        <v>64200</v>
      </c>
      <c r="J184" s="185">
        <f>SUM(J185+J238+J303)</f>
        <v>37900</v>
      </c>
      <c r="K184" s="145">
        <f>SUM(K185+K238+K303)</f>
        <v>29011.83</v>
      </c>
      <c r="L184" s="144">
        <f>SUM(L185+L238+L303)</f>
        <v>29011.83</v>
      </c>
    </row>
    <row r="185" spans="1:12" ht="25.5" customHeight="1">
      <c r="A185" s="189">
        <v>3</v>
      </c>
      <c r="B185" s="140">
        <v>1</v>
      </c>
      <c r="C185" s="164"/>
      <c r="D185" s="147"/>
      <c r="E185" s="147"/>
      <c r="F185" s="206"/>
      <c r="G185" s="184" t="s">
        <v>130</v>
      </c>
      <c r="H185" s="202">
        <v>152</v>
      </c>
      <c r="I185" s="144">
        <f>SUM(I186+I209+I216+I228+I232)</f>
        <v>64200</v>
      </c>
      <c r="J185" s="165">
        <f>SUM(J186+J209+J216+J228+J232)</f>
        <v>37900</v>
      </c>
      <c r="K185" s="165">
        <f>SUM(K186+K209+K216+K228+K232)</f>
        <v>29011.83</v>
      </c>
      <c r="L185" s="165">
        <f>SUM(L186+L209+L216+L228+L232)</f>
        <v>29011.83</v>
      </c>
    </row>
    <row r="186" spans="1:12" ht="25.5" customHeight="1">
      <c r="A186" s="150">
        <v>3</v>
      </c>
      <c r="B186" s="149">
        <v>1</v>
      </c>
      <c r="C186" s="150">
        <v>1</v>
      </c>
      <c r="D186" s="148"/>
      <c r="E186" s="148"/>
      <c r="F186" s="213"/>
      <c r="G186" s="159" t="s">
        <v>131</v>
      </c>
      <c r="H186" s="202">
        <v>153</v>
      </c>
      <c r="I186" s="165">
        <f>SUM(I187+I190+I195+I201+I206)</f>
        <v>64200</v>
      </c>
      <c r="J186" s="185">
        <f>SUM(J187+J190+J195+J201+J206)</f>
        <v>37900</v>
      </c>
      <c r="K186" s="145">
        <f>SUM(K187+K190+K195+K201+K206)</f>
        <v>29011.83</v>
      </c>
      <c r="L186" s="144">
        <f>SUM(L187+L190+L195+L201+L206)</f>
        <v>29011.83</v>
      </c>
    </row>
    <row r="187" spans="1:12" hidden="1">
      <c r="A187" s="155">
        <v>3</v>
      </c>
      <c r="B187" s="157">
        <v>1</v>
      </c>
      <c r="C187" s="155">
        <v>1</v>
      </c>
      <c r="D187" s="156">
        <v>1</v>
      </c>
      <c r="E187" s="156"/>
      <c r="F187" s="214"/>
      <c r="G187" s="159" t="s">
        <v>132</v>
      </c>
      <c r="H187" s="202">
        <v>154</v>
      </c>
      <c r="I187" s="144">
        <f t="shared" ref="I187:L188" si="18">I188</f>
        <v>0</v>
      </c>
      <c r="J187" s="187">
        <f t="shared" si="18"/>
        <v>0</v>
      </c>
      <c r="K187" s="166">
        <f t="shared" si="18"/>
        <v>0</v>
      </c>
      <c r="L187" s="165">
        <f t="shared" si="18"/>
        <v>0</v>
      </c>
    </row>
    <row r="188" spans="1:12" hidden="1">
      <c r="A188" s="155">
        <v>3</v>
      </c>
      <c r="B188" s="157">
        <v>1</v>
      </c>
      <c r="C188" s="155">
        <v>1</v>
      </c>
      <c r="D188" s="156">
        <v>1</v>
      </c>
      <c r="E188" s="156">
        <v>1</v>
      </c>
      <c r="F188" s="190"/>
      <c r="G188" s="159" t="s">
        <v>132</v>
      </c>
      <c r="H188" s="202">
        <v>155</v>
      </c>
      <c r="I188" s="165">
        <f t="shared" si="18"/>
        <v>0</v>
      </c>
      <c r="J188" s="144">
        <f t="shared" si="18"/>
        <v>0</v>
      </c>
      <c r="K188" s="144">
        <f t="shared" si="18"/>
        <v>0</v>
      </c>
      <c r="L188" s="144">
        <f t="shared" si="18"/>
        <v>0</v>
      </c>
    </row>
    <row r="189" spans="1:12" hidden="1">
      <c r="A189" s="155">
        <v>3</v>
      </c>
      <c r="B189" s="157">
        <v>1</v>
      </c>
      <c r="C189" s="155">
        <v>1</v>
      </c>
      <c r="D189" s="156">
        <v>1</v>
      </c>
      <c r="E189" s="156">
        <v>1</v>
      </c>
      <c r="F189" s="190">
        <v>1</v>
      </c>
      <c r="G189" s="159" t="s">
        <v>132</v>
      </c>
      <c r="H189" s="202">
        <v>156</v>
      </c>
      <c r="I189" s="162">
        <v>0</v>
      </c>
      <c r="J189" s="162">
        <v>0</v>
      </c>
      <c r="K189" s="162">
        <v>0</v>
      </c>
      <c r="L189" s="162">
        <v>0</v>
      </c>
    </row>
    <row r="190" spans="1:12">
      <c r="A190" s="150">
        <v>3</v>
      </c>
      <c r="B190" s="148">
        <v>1</v>
      </c>
      <c r="C190" s="148">
        <v>1</v>
      </c>
      <c r="D190" s="148">
        <v>2</v>
      </c>
      <c r="E190" s="148"/>
      <c r="F190" s="151"/>
      <c r="G190" s="149" t="s">
        <v>133</v>
      </c>
      <c r="H190" s="202">
        <v>157</v>
      </c>
      <c r="I190" s="165">
        <f>I191</f>
        <v>7000</v>
      </c>
      <c r="J190" s="187">
        <f>J191</f>
        <v>7000</v>
      </c>
      <c r="K190" s="166">
        <f>K191</f>
        <v>0</v>
      </c>
      <c r="L190" s="165">
        <f>L191</f>
        <v>0</v>
      </c>
    </row>
    <row r="191" spans="1:12">
      <c r="A191" s="155">
        <v>3</v>
      </c>
      <c r="B191" s="156">
        <v>1</v>
      </c>
      <c r="C191" s="156">
        <v>1</v>
      </c>
      <c r="D191" s="156">
        <v>2</v>
      </c>
      <c r="E191" s="156">
        <v>1</v>
      </c>
      <c r="F191" s="158"/>
      <c r="G191" s="149" t="s">
        <v>133</v>
      </c>
      <c r="H191" s="202">
        <v>158</v>
      </c>
      <c r="I191" s="144">
        <f>SUM(I192:I194)</f>
        <v>7000</v>
      </c>
      <c r="J191" s="185">
        <f>SUM(J192:J194)</f>
        <v>7000</v>
      </c>
      <c r="K191" s="145">
        <f>SUM(K192:K194)</f>
        <v>0</v>
      </c>
      <c r="L191" s="144">
        <f>SUM(L192:L194)</f>
        <v>0</v>
      </c>
    </row>
    <row r="192" spans="1:12" hidden="1">
      <c r="A192" s="150">
        <v>3</v>
      </c>
      <c r="B192" s="148">
        <v>1</v>
      </c>
      <c r="C192" s="148">
        <v>1</v>
      </c>
      <c r="D192" s="148">
        <v>2</v>
      </c>
      <c r="E192" s="148">
        <v>1</v>
      </c>
      <c r="F192" s="151">
        <v>1</v>
      </c>
      <c r="G192" s="149" t="s">
        <v>134</v>
      </c>
      <c r="H192" s="202">
        <v>159</v>
      </c>
      <c r="I192" s="160">
        <v>0</v>
      </c>
      <c r="J192" s="160">
        <v>0</v>
      </c>
      <c r="K192" s="160">
        <v>0</v>
      </c>
      <c r="L192" s="210">
        <v>0</v>
      </c>
    </row>
    <row r="193" spans="1:12" hidden="1">
      <c r="A193" s="155">
        <v>3</v>
      </c>
      <c r="B193" s="156">
        <v>1</v>
      </c>
      <c r="C193" s="156">
        <v>1</v>
      </c>
      <c r="D193" s="156">
        <v>2</v>
      </c>
      <c r="E193" s="156">
        <v>1</v>
      </c>
      <c r="F193" s="158">
        <v>2</v>
      </c>
      <c r="G193" s="157" t="s">
        <v>135</v>
      </c>
      <c r="H193" s="202">
        <v>160</v>
      </c>
      <c r="I193" s="162">
        <v>0</v>
      </c>
      <c r="J193" s="162">
        <v>0</v>
      </c>
      <c r="K193" s="162">
        <v>0</v>
      </c>
      <c r="L193" s="162">
        <v>0</v>
      </c>
    </row>
    <row r="194" spans="1:12" ht="25.5" customHeight="1">
      <c r="A194" s="150">
        <v>3</v>
      </c>
      <c r="B194" s="148">
        <v>1</v>
      </c>
      <c r="C194" s="148">
        <v>1</v>
      </c>
      <c r="D194" s="148">
        <v>2</v>
      </c>
      <c r="E194" s="148">
        <v>1</v>
      </c>
      <c r="F194" s="151">
        <v>3</v>
      </c>
      <c r="G194" s="149" t="s">
        <v>136</v>
      </c>
      <c r="H194" s="202">
        <v>161</v>
      </c>
      <c r="I194" s="160">
        <v>7000</v>
      </c>
      <c r="J194" s="160">
        <v>7000</v>
      </c>
      <c r="K194" s="160">
        <v>0</v>
      </c>
      <c r="L194" s="210">
        <v>0</v>
      </c>
    </row>
    <row r="195" spans="1:12">
      <c r="A195" s="155">
        <v>3</v>
      </c>
      <c r="B195" s="156">
        <v>1</v>
      </c>
      <c r="C195" s="156">
        <v>1</v>
      </c>
      <c r="D195" s="156">
        <v>3</v>
      </c>
      <c r="E195" s="156"/>
      <c r="F195" s="158"/>
      <c r="G195" s="157" t="s">
        <v>137</v>
      </c>
      <c r="H195" s="202">
        <v>162</v>
      </c>
      <c r="I195" s="144">
        <f>I196</f>
        <v>57200</v>
      </c>
      <c r="J195" s="185">
        <f>J196</f>
        <v>30900</v>
      </c>
      <c r="K195" s="145">
        <f>K196</f>
        <v>29011.83</v>
      </c>
      <c r="L195" s="144">
        <f>L196</f>
        <v>29011.83</v>
      </c>
    </row>
    <row r="196" spans="1:12">
      <c r="A196" s="155">
        <v>3</v>
      </c>
      <c r="B196" s="156">
        <v>1</v>
      </c>
      <c r="C196" s="156">
        <v>1</v>
      </c>
      <c r="D196" s="156">
        <v>3</v>
      </c>
      <c r="E196" s="156">
        <v>1</v>
      </c>
      <c r="F196" s="158"/>
      <c r="G196" s="157" t="s">
        <v>137</v>
      </c>
      <c r="H196" s="202">
        <v>163</v>
      </c>
      <c r="I196" s="144">
        <f>SUM(I197:I200)</f>
        <v>57200</v>
      </c>
      <c r="J196" s="144">
        <f>SUM(J197:J200)</f>
        <v>30900</v>
      </c>
      <c r="K196" s="144">
        <f>SUM(K197:K200)</f>
        <v>29011.83</v>
      </c>
      <c r="L196" s="144">
        <f>SUM(L197:L200)</f>
        <v>29011.83</v>
      </c>
    </row>
    <row r="197" spans="1:12" hidden="1">
      <c r="A197" s="155">
        <v>3</v>
      </c>
      <c r="B197" s="156">
        <v>1</v>
      </c>
      <c r="C197" s="156">
        <v>1</v>
      </c>
      <c r="D197" s="156">
        <v>3</v>
      </c>
      <c r="E197" s="156">
        <v>1</v>
      </c>
      <c r="F197" s="158">
        <v>1</v>
      </c>
      <c r="G197" s="157" t="s">
        <v>138</v>
      </c>
      <c r="H197" s="202">
        <v>164</v>
      </c>
      <c r="I197" s="162">
        <v>0</v>
      </c>
      <c r="J197" s="162">
        <v>0</v>
      </c>
      <c r="K197" s="162">
        <v>0</v>
      </c>
      <c r="L197" s="210">
        <v>0</v>
      </c>
    </row>
    <row r="198" spans="1:12">
      <c r="A198" s="155">
        <v>3</v>
      </c>
      <c r="B198" s="156">
        <v>1</v>
      </c>
      <c r="C198" s="156">
        <v>1</v>
      </c>
      <c r="D198" s="156">
        <v>3</v>
      </c>
      <c r="E198" s="156">
        <v>1</v>
      </c>
      <c r="F198" s="158">
        <v>2</v>
      </c>
      <c r="G198" s="157" t="s">
        <v>139</v>
      </c>
      <c r="H198" s="202">
        <v>165</v>
      </c>
      <c r="I198" s="160">
        <v>37200</v>
      </c>
      <c r="J198" s="162">
        <v>14900</v>
      </c>
      <c r="K198" s="162">
        <v>13015.63</v>
      </c>
      <c r="L198" s="162">
        <v>13015.63</v>
      </c>
    </row>
    <row r="199" spans="1:12" hidden="1">
      <c r="A199" s="155">
        <v>3</v>
      </c>
      <c r="B199" s="156">
        <v>1</v>
      </c>
      <c r="C199" s="156">
        <v>1</v>
      </c>
      <c r="D199" s="156">
        <v>3</v>
      </c>
      <c r="E199" s="156">
        <v>1</v>
      </c>
      <c r="F199" s="158">
        <v>3</v>
      </c>
      <c r="G199" s="159" t="s">
        <v>140</v>
      </c>
      <c r="H199" s="202">
        <v>166</v>
      </c>
      <c r="I199" s="160">
        <v>0</v>
      </c>
      <c r="J199" s="180">
        <v>0</v>
      </c>
      <c r="K199" s="180">
        <v>0</v>
      </c>
      <c r="L199" s="180">
        <v>0</v>
      </c>
    </row>
    <row r="200" spans="1:12" ht="26.25" customHeight="1">
      <c r="A200" s="168">
        <v>3</v>
      </c>
      <c r="B200" s="169">
        <v>1</v>
      </c>
      <c r="C200" s="169">
        <v>1</v>
      </c>
      <c r="D200" s="169">
        <v>3</v>
      </c>
      <c r="E200" s="169">
        <v>1</v>
      </c>
      <c r="F200" s="171">
        <v>4</v>
      </c>
      <c r="G200" s="113" t="s">
        <v>141</v>
      </c>
      <c r="H200" s="202">
        <v>167</v>
      </c>
      <c r="I200" s="215">
        <v>20000</v>
      </c>
      <c r="J200" s="216">
        <v>16000</v>
      </c>
      <c r="K200" s="162">
        <v>15996.2</v>
      </c>
      <c r="L200" s="162">
        <v>15996.2</v>
      </c>
    </row>
    <row r="201" spans="1:12" hidden="1">
      <c r="A201" s="168">
        <v>3</v>
      </c>
      <c r="B201" s="169">
        <v>1</v>
      </c>
      <c r="C201" s="169">
        <v>1</v>
      </c>
      <c r="D201" s="169">
        <v>4</v>
      </c>
      <c r="E201" s="169"/>
      <c r="F201" s="171"/>
      <c r="G201" s="170" t="s">
        <v>142</v>
      </c>
      <c r="H201" s="202">
        <v>168</v>
      </c>
      <c r="I201" s="144">
        <f>I202</f>
        <v>0</v>
      </c>
      <c r="J201" s="188">
        <f>J202</f>
        <v>0</v>
      </c>
      <c r="K201" s="153">
        <f>K202</f>
        <v>0</v>
      </c>
      <c r="L201" s="154">
        <f>L202</f>
        <v>0</v>
      </c>
    </row>
    <row r="202" spans="1:12" hidden="1">
      <c r="A202" s="155">
        <v>3</v>
      </c>
      <c r="B202" s="156">
        <v>1</v>
      </c>
      <c r="C202" s="156">
        <v>1</v>
      </c>
      <c r="D202" s="156">
        <v>4</v>
      </c>
      <c r="E202" s="156">
        <v>1</v>
      </c>
      <c r="F202" s="158"/>
      <c r="G202" s="170" t="s">
        <v>142</v>
      </c>
      <c r="H202" s="202">
        <v>169</v>
      </c>
      <c r="I202" s="165">
        <f>SUM(I203:I205)</f>
        <v>0</v>
      </c>
      <c r="J202" s="185">
        <f>SUM(J203:J205)</f>
        <v>0</v>
      </c>
      <c r="K202" s="145">
        <f>SUM(K203:K205)</f>
        <v>0</v>
      </c>
      <c r="L202" s="144">
        <f>SUM(L203:L205)</f>
        <v>0</v>
      </c>
    </row>
    <row r="203" spans="1:12" hidden="1">
      <c r="A203" s="155">
        <v>3</v>
      </c>
      <c r="B203" s="156">
        <v>1</v>
      </c>
      <c r="C203" s="156">
        <v>1</v>
      </c>
      <c r="D203" s="156">
        <v>4</v>
      </c>
      <c r="E203" s="156">
        <v>1</v>
      </c>
      <c r="F203" s="158">
        <v>1</v>
      </c>
      <c r="G203" s="157" t="s">
        <v>143</v>
      </c>
      <c r="H203" s="202">
        <v>170</v>
      </c>
      <c r="I203" s="162">
        <v>0</v>
      </c>
      <c r="J203" s="162">
        <v>0</v>
      </c>
      <c r="K203" s="162">
        <v>0</v>
      </c>
      <c r="L203" s="210">
        <v>0</v>
      </c>
    </row>
    <row r="204" spans="1:12" ht="25.5" hidden="1" customHeight="1">
      <c r="A204" s="150">
        <v>3</v>
      </c>
      <c r="B204" s="148">
        <v>1</v>
      </c>
      <c r="C204" s="148">
        <v>1</v>
      </c>
      <c r="D204" s="148">
        <v>4</v>
      </c>
      <c r="E204" s="148">
        <v>1</v>
      </c>
      <c r="F204" s="151">
        <v>2</v>
      </c>
      <c r="G204" s="149" t="s">
        <v>426</v>
      </c>
      <c r="H204" s="202">
        <v>171</v>
      </c>
      <c r="I204" s="160">
        <v>0</v>
      </c>
      <c r="J204" s="160">
        <v>0</v>
      </c>
      <c r="K204" s="161">
        <v>0</v>
      </c>
      <c r="L204" s="162">
        <v>0</v>
      </c>
    </row>
    <row r="205" spans="1:12" hidden="1">
      <c r="A205" s="155">
        <v>3</v>
      </c>
      <c r="B205" s="156">
        <v>1</v>
      </c>
      <c r="C205" s="156">
        <v>1</v>
      </c>
      <c r="D205" s="156">
        <v>4</v>
      </c>
      <c r="E205" s="156">
        <v>1</v>
      </c>
      <c r="F205" s="158">
        <v>3</v>
      </c>
      <c r="G205" s="157" t="s">
        <v>144</v>
      </c>
      <c r="H205" s="202">
        <v>172</v>
      </c>
      <c r="I205" s="160">
        <v>0</v>
      </c>
      <c r="J205" s="160">
        <v>0</v>
      </c>
      <c r="K205" s="160">
        <v>0</v>
      </c>
      <c r="L205" s="162">
        <v>0</v>
      </c>
    </row>
    <row r="206" spans="1:12" ht="25.5" hidden="1" customHeight="1">
      <c r="A206" s="155">
        <v>3</v>
      </c>
      <c r="B206" s="156">
        <v>1</v>
      </c>
      <c r="C206" s="156">
        <v>1</v>
      </c>
      <c r="D206" s="156">
        <v>5</v>
      </c>
      <c r="E206" s="156"/>
      <c r="F206" s="158"/>
      <c r="G206" s="157" t="s">
        <v>145</v>
      </c>
      <c r="H206" s="202">
        <v>173</v>
      </c>
      <c r="I206" s="144">
        <f t="shared" ref="I206:L207" si="19">I207</f>
        <v>0</v>
      </c>
      <c r="J206" s="185">
        <f t="shared" si="19"/>
        <v>0</v>
      </c>
      <c r="K206" s="145">
        <f t="shared" si="19"/>
        <v>0</v>
      </c>
      <c r="L206" s="144">
        <f t="shared" si="19"/>
        <v>0</v>
      </c>
    </row>
    <row r="207" spans="1:12" ht="25.5" hidden="1" customHeight="1">
      <c r="A207" s="168">
        <v>3</v>
      </c>
      <c r="B207" s="169">
        <v>1</v>
      </c>
      <c r="C207" s="169">
        <v>1</v>
      </c>
      <c r="D207" s="169">
        <v>5</v>
      </c>
      <c r="E207" s="169">
        <v>1</v>
      </c>
      <c r="F207" s="171"/>
      <c r="G207" s="157" t="s">
        <v>145</v>
      </c>
      <c r="H207" s="202">
        <v>174</v>
      </c>
      <c r="I207" s="145">
        <f t="shared" si="19"/>
        <v>0</v>
      </c>
      <c r="J207" s="145">
        <f t="shared" si="19"/>
        <v>0</v>
      </c>
      <c r="K207" s="145">
        <f t="shared" si="19"/>
        <v>0</v>
      </c>
      <c r="L207" s="145">
        <f t="shared" si="19"/>
        <v>0</v>
      </c>
    </row>
    <row r="208" spans="1:12" ht="25.5" hidden="1" customHeight="1">
      <c r="A208" s="155">
        <v>3</v>
      </c>
      <c r="B208" s="156">
        <v>1</v>
      </c>
      <c r="C208" s="156">
        <v>1</v>
      </c>
      <c r="D208" s="156">
        <v>5</v>
      </c>
      <c r="E208" s="156">
        <v>1</v>
      </c>
      <c r="F208" s="158">
        <v>1</v>
      </c>
      <c r="G208" s="157" t="s">
        <v>145</v>
      </c>
      <c r="H208" s="202">
        <v>175</v>
      </c>
      <c r="I208" s="160">
        <v>0</v>
      </c>
      <c r="J208" s="162">
        <v>0</v>
      </c>
      <c r="K208" s="162">
        <v>0</v>
      </c>
      <c r="L208" s="162">
        <v>0</v>
      </c>
    </row>
    <row r="209" spans="1:15" ht="25.5" hidden="1" customHeight="1">
      <c r="A209" s="168">
        <v>3</v>
      </c>
      <c r="B209" s="169">
        <v>1</v>
      </c>
      <c r="C209" s="169">
        <v>2</v>
      </c>
      <c r="D209" s="169"/>
      <c r="E209" s="169"/>
      <c r="F209" s="171"/>
      <c r="G209" s="170" t="s">
        <v>146</v>
      </c>
      <c r="H209" s="202">
        <v>176</v>
      </c>
      <c r="I209" s="144">
        <f t="shared" ref="I209:L210" si="20">I210</f>
        <v>0</v>
      </c>
      <c r="J209" s="188">
        <f t="shared" si="20"/>
        <v>0</v>
      </c>
      <c r="K209" s="153">
        <f t="shared" si="20"/>
        <v>0</v>
      </c>
      <c r="L209" s="154">
        <f t="shared" si="20"/>
        <v>0</v>
      </c>
    </row>
    <row r="210" spans="1:15" ht="25.5" hidden="1" customHeight="1">
      <c r="A210" s="155">
        <v>3</v>
      </c>
      <c r="B210" s="156">
        <v>1</v>
      </c>
      <c r="C210" s="156">
        <v>2</v>
      </c>
      <c r="D210" s="156">
        <v>1</v>
      </c>
      <c r="E210" s="156"/>
      <c r="F210" s="158"/>
      <c r="G210" s="170" t="s">
        <v>146</v>
      </c>
      <c r="H210" s="202">
        <v>177</v>
      </c>
      <c r="I210" s="165">
        <f t="shared" si="20"/>
        <v>0</v>
      </c>
      <c r="J210" s="185">
        <f t="shared" si="20"/>
        <v>0</v>
      </c>
      <c r="K210" s="145">
        <f t="shared" si="20"/>
        <v>0</v>
      </c>
      <c r="L210" s="144">
        <f t="shared" si="20"/>
        <v>0</v>
      </c>
    </row>
    <row r="211" spans="1:15" ht="25.5" hidden="1" customHeight="1">
      <c r="A211" s="150">
        <v>3</v>
      </c>
      <c r="B211" s="148">
        <v>1</v>
      </c>
      <c r="C211" s="148">
        <v>2</v>
      </c>
      <c r="D211" s="148">
        <v>1</v>
      </c>
      <c r="E211" s="148">
        <v>1</v>
      </c>
      <c r="F211" s="151"/>
      <c r="G211" s="170" t="s">
        <v>146</v>
      </c>
      <c r="H211" s="202">
        <v>178</v>
      </c>
      <c r="I211" s="144">
        <f>SUM(I212:I215)</f>
        <v>0</v>
      </c>
      <c r="J211" s="187">
        <f>SUM(J212:J215)</f>
        <v>0</v>
      </c>
      <c r="K211" s="166">
        <f>SUM(K212:K215)</f>
        <v>0</v>
      </c>
      <c r="L211" s="165">
        <f>SUM(L212:L215)</f>
        <v>0</v>
      </c>
    </row>
    <row r="212" spans="1:15" ht="38.25" hidden="1" customHeight="1">
      <c r="A212" s="155">
        <v>3</v>
      </c>
      <c r="B212" s="156">
        <v>1</v>
      </c>
      <c r="C212" s="156">
        <v>2</v>
      </c>
      <c r="D212" s="156">
        <v>1</v>
      </c>
      <c r="E212" s="156">
        <v>1</v>
      </c>
      <c r="F212" s="158">
        <v>2</v>
      </c>
      <c r="G212" s="157" t="s">
        <v>427</v>
      </c>
      <c r="H212" s="202">
        <v>179</v>
      </c>
      <c r="I212" s="162">
        <v>0</v>
      </c>
      <c r="J212" s="162">
        <v>0</v>
      </c>
      <c r="K212" s="162">
        <v>0</v>
      </c>
      <c r="L212" s="162">
        <v>0</v>
      </c>
    </row>
    <row r="213" spans="1:15" hidden="1">
      <c r="A213" s="155">
        <v>3</v>
      </c>
      <c r="B213" s="156">
        <v>1</v>
      </c>
      <c r="C213" s="156">
        <v>2</v>
      </c>
      <c r="D213" s="155">
        <v>1</v>
      </c>
      <c r="E213" s="156">
        <v>1</v>
      </c>
      <c r="F213" s="158">
        <v>3</v>
      </c>
      <c r="G213" s="157" t="s">
        <v>147</v>
      </c>
      <c r="H213" s="202">
        <v>180</v>
      </c>
      <c r="I213" s="162">
        <v>0</v>
      </c>
      <c r="J213" s="162">
        <v>0</v>
      </c>
      <c r="K213" s="162">
        <v>0</v>
      </c>
      <c r="L213" s="162">
        <v>0</v>
      </c>
    </row>
    <row r="214" spans="1:15" ht="25.5" hidden="1" customHeight="1">
      <c r="A214" s="155">
        <v>3</v>
      </c>
      <c r="B214" s="156">
        <v>1</v>
      </c>
      <c r="C214" s="156">
        <v>2</v>
      </c>
      <c r="D214" s="155">
        <v>1</v>
      </c>
      <c r="E214" s="156">
        <v>1</v>
      </c>
      <c r="F214" s="158">
        <v>4</v>
      </c>
      <c r="G214" s="157" t="s">
        <v>148</v>
      </c>
      <c r="H214" s="202">
        <v>181</v>
      </c>
      <c r="I214" s="162">
        <v>0</v>
      </c>
      <c r="J214" s="162">
        <v>0</v>
      </c>
      <c r="K214" s="162">
        <v>0</v>
      </c>
      <c r="L214" s="162">
        <v>0</v>
      </c>
    </row>
    <row r="215" spans="1:15" hidden="1">
      <c r="A215" s="168">
        <v>3</v>
      </c>
      <c r="B215" s="177">
        <v>1</v>
      </c>
      <c r="C215" s="177">
        <v>2</v>
      </c>
      <c r="D215" s="176">
        <v>1</v>
      </c>
      <c r="E215" s="177">
        <v>1</v>
      </c>
      <c r="F215" s="178">
        <v>5</v>
      </c>
      <c r="G215" s="179" t="s">
        <v>149</v>
      </c>
      <c r="H215" s="202">
        <v>182</v>
      </c>
      <c r="I215" s="162">
        <v>0</v>
      </c>
      <c r="J215" s="162">
        <v>0</v>
      </c>
      <c r="K215" s="162">
        <v>0</v>
      </c>
      <c r="L215" s="210">
        <v>0</v>
      </c>
    </row>
    <row r="216" spans="1:15" hidden="1">
      <c r="A216" s="155">
        <v>3</v>
      </c>
      <c r="B216" s="156">
        <v>1</v>
      </c>
      <c r="C216" s="156">
        <v>3</v>
      </c>
      <c r="D216" s="155"/>
      <c r="E216" s="156"/>
      <c r="F216" s="158"/>
      <c r="G216" s="157" t="s">
        <v>150</v>
      </c>
      <c r="H216" s="202">
        <v>183</v>
      </c>
      <c r="I216" s="144">
        <f>SUM(I217+I220)</f>
        <v>0</v>
      </c>
      <c r="J216" s="185">
        <f>SUM(J217+J220)</f>
        <v>0</v>
      </c>
      <c r="K216" s="145">
        <f>SUM(K217+K220)</f>
        <v>0</v>
      </c>
      <c r="L216" s="144">
        <f>SUM(L217+L220)</f>
        <v>0</v>
      </c>
    </row>
    <row r="217" spans="1:15" ht="25.5" hidden="1" customHeight="1">
      <c r="A217" s="150">
        <v>3</v>
      </c>
      <c r="B217" s="148">
        <v>1</v>
      </c>
      <c r="C217" s="148">
        <v>3</v>
      </c>
      <c r="D217" s="150">
        <v>1</v>
      </c>
      <c r="E217" s="155"/>
      <c r="F217" s="151"/>
      <c r="G217" s="149" t="s">
        <v>151</v>
      </c>
      <c r="H217" s="202">
        <v>184</v>
      </c>
      <c r="I217" s="165">
        <f t="shared" ref="I217:L218" si="21">I218</f>
        <v>0</v>
      </c>
      <c r="J217" s="187">
        <f t="shared" si="21"/>
        <v>0</v>
      </c>
      <c r="K217" s="166">
        <f t="shared" si="21"/>
        <v>0</v>
      </c>
      <c r="L217" s="165">
        <f t="shared" si="21"/>
        <v>0</v>
      </c>
    </row>
    <row r="218" spans="1:15" ht="25.5" hidden="1" customHeight="1">
      <c r="A218" s="155">
        <v>3</v>
      </c>
      <c r="B218" s="156">
        <v>1</v>
      </c>
      <c r="C218" s="156">
        <v>3</v>
      </c>
      <c r="D218" s="155">
        <v>1</v>
      </c>
      <c r="E218" s="155">
        <v>1</v>
      </c>
      <c r="F218" s="158"/>
      <c r="G218" s="149" t="s">
        <v>151</v>
      </c>
      <c r="H218" s="202">
        <v>185</v>
      </c>
      <c r="I218" s="144">
        <f t="shared" si="21"/>
        <v>0</v>
      </c>
      <c r="J218" s="185">
        <f t="shared" si="21"/>
        <v>0</v>
      </c>
      <c r="K218" s="145">
        <f t="shared" si="21"/>
        <v>0</v>
      </c>
      <c r="L218" s="144">
        <f t="shared" si="21"/>
        <v>0</v>
      </c>
    </row>
    <row r="219" spans="1:15" ht="25.5" hidden="1" customHeight="1">
      <c r="A219" s="155">
        <v>3</v>
      </c>
      <c r="B219" s="157">
        <v>1</v>
      </c>
      <c r="C219" s="155">
        <v>3</v>
      </c>
      <c r="D219" s="156">
        <v>1</v>
      </c>
      <c r="E219" s="156">
        <v>1</v>
      </c>
      <c r="F219" s="158">
        <v>1</v>
      </c>
      <c r="G219" s="149" t="s">
        <v>151</v>
      </c>
      <c r="H219" s="202">
        <v>186</v>
      </c>
      <c r="I219" s="210">
        <v>0</v>
      </c>
      <c r="J219" s="210">
        <v>0</v>
      </c>
      <c r="K219" s="210">
        <v>0</v>
      </c>
      <c r="L219" s="210">
        <v>0</v>
      </c>
    </row>
    <row r="220" spans="1:15" hidden="1">
      <c r="A220" s="155">
        <v>3</v>
      </c>
      <c r="B220" s="157">
        <v>1</v>
      </c>
      <c r="C220" s="155">
        <v>3</v>
      </c>
      <c r="D220" s="156">
        <v>2</v>
      </c>
      <c r="E220" s="156"/>
      <c r="F220" s="158"/>
      <c r="G220" s="157" t="s">
        <v>152</v>
      </c>
      <c r="H220" s="202">
        <v>187</v>
      </c>
      <c r="I220" s="144">
        <f>I221</f>
        <v>0</v>
      </c>
      <c r="J220" s="185">
        <f>J221</f>
        <v>0</v>
      </c>
      <c r="K220" s="145">
        <f>K221</f>
        <v>0</v>
      </c>
      <c r="L220" s="144">
        <f>L221</f>
        <v>0</v>
      </c>
    </row>
    <row r="221" spans="1:15" hidden="1">
      <c r="A221" s="150">
        <v>3</v>
      </c>
      <c r="B221" s="149">
        <v>1</v>
      </c>
      <c r="C221" s="150">
        <v>3</v>
      </c>
      <c r="D221" s="148">
        <v>2</v>
      </c>
      <c r="E221" s="148">
        <v>1</v>
      </c>
      <c r="F221" s="151"/>
      <c r="G221" s="157" t="s">
        <v>152</v>
      </c>
      <c r="H221" s="202">
        <v>188</v>
      </c>
      <c r="I221" s="144">
        <f>SUM(I222:I227)</f>
        <v>0</v>
      </c>
      <c r="J221" s="144">
        <f>SUM(J222:J227)</f>
        <v>0</v>
      </c>
      <c r="K221" s="144">
        <f>SUM(K222:K227)</f>
        <v>0</v>
      </c>
      <c r="L221" s="144">
        <f>SUM(L222:L227)</f>
        <v>0</v>
      </c>
      <c r="M221" s="217"/>
      <c r="N221" s="217"/>
      <c r="O221" s="217"/>
    </row>
    <row r="222" spans="1:15" hidden="1">
      <c r="A222" s="155">
        <v>3</v>
      </c>
      <c r="B222" s="157">
        <v>1</v>
      </c>
      <c r="C222" s="155">
        <v>3</v>
      </c>
      <c r="D222" s="156">
        <v>2</v>
      </c>
      <c r="E222" s="156">
        <v>1</v>
      </c>
      <c r="F222" s="158">
        <v>1</v>
      </c>
      <c r="G222" s="157" t="s">
        <v>153</v>
      </c>
      <c r="H222" s="202">
        <v>189</v>
      </c>
      <c r="I222" s="162">
        <v>0</v>
      </c>
      <c r="J222" s="162">
        <v>0</v>
      </c>
      <c r="K222" s="162">
        <v>0</v>
      </c>
      <c r="L222" s="210">
        <v>0</v>
      </c>
    </row>
    <row r="223" spans="1:15" ht="25.5" hidden="1" customHeight="1">
      <c r="A223" s="155">
        <v>3</v>
      </c>
      <c r="B223" s="157">
        <v>1</v>
      </c>
      <c r="C223" s="155">
        <v>3</v>
      </c>
      <c r="D223" s="156">
        <v>2</v>
      </c>
      <c r="E223" s="156">
        <v>1</v>
      </c>
      <c r="F223" s="158">
        <v>2</v>
      </c>
      <c r="G223" s="157" t="s">
        <v>154</v>
      </c>
      <c r="H223" s="202">
        <v>190</v>
      </c>
      <c r="I223" s="162">
        <v>0</v>
      </c>
      <c r="J223" s="162">
        <v>0</v>
      </c>
      <c r="K223" s="162">
        <v>0</v>
      </c>
      <c r="L223" s="162">
        <v>0</v>
      </c>
    </row>
    <row r="224" spans="1:15" hidden="1">
      <c r="A224" s="155">
        <v>3</v>
      </c>
      <c r="B224" s="157">
        <v>1</v>
      </c>
      <c r="C224" s="155">
        <v>3</v>
      </c>
      <c r="D224" s="156">
        <v>2</v>
      </c>
      <c r="E224" s="156">
        <v>1</v>
      </c>
      <c r="F224" s="158">
        <v>3</v>
      </c>
      <c r="G224" s="157" t="s">
        <v>155</v>
      </c>
      <c r="H224" s="202">
        <v>191</v>
      </c>
      <c r="I224" s="162">
        <v>0</v>
      </c>
      <c r="J224" s="162">
        <v>0</v>
      </c>
      <c r="K224" s="162">
        <v>0</v>
      </c>
      <c r="L224" s="162">
        <v>0</v>
      </c>
    </row>
    <row r="225" spans="1:12" ht="25.5" hidden="1" customHeight="1">
      <c r="A225" s="155">
        <v>3</v>
      </c>
      <c r="B225" s="157">
        <v>1</v>
      </c>
      <c r="C225" s="155">
        <v>3</v>
      </c>
      <c r="D225" s="156">
        <v>2</v>
      </c>
      <c r="E225" s="156">
        <v>1</v>
      </c>
      <c r="F225" s="158">
        <v>4</v>
      </c>
      <c r="G225" s="157" t="s">
        <v>428</v>
      </c>
      <c r="H225" s="202">
        <v>192</v>
      </c>
      <c r="I225" s="162">
        <v>0</v>
      </c>
      <c r="J225" s="162">
        <v>0</v>
      </c>
      <c r="K225" s="162">
        <v>0</v>
      </c>
      <c r="L225" s="210">
        <v>0</v>
      </c>
    </row>
    <row r="226" spans="1:12" hidden="1">
      <c r="A226" s="155">
        <v>3</v>
      </c>
      <c r="B226" s="157">
        <v>1</v>
      </c>
      <c r="C226" s="155">
        <v>3</v>
      </c>
      <c r="D226" s="156">
        <v>2</v>
      </c>
      <c r="E226" s="156">
        <v>1</v>
      </c>
      <c r="F226" s="158">
        <v>5</v>
      </c>
      <c r="G226" s="149" t="s">
        <v>156</v>
      </c>
      <c r="H226" s="202">
        <v>193</v>
      </c>
      <c r="I226" s="162">
        <v>0</v>
      </c>
      <c r="J226" s="162">
        <v>0</v>
      </c>
      <c r="K226" s="162">
        <v>0</v>
      </c>
      <c r="L226" s="162">
        <v>0</v>
      </c>
    </row>
    <row r="227" spans="1:12" hidden="1">
      <c r="A227" s="155">
        <v>3</v>
      </c>
      <c r="B227" s="157">
        <v>1</v>
      </c>
      <c r="C227" s="155">
        <v>3</v>
      </c>
      <c r="D227" s="156">
        <v>2</v>
      </c>
      <c r="E227" s="156">
        <v>1</v>
      </c>
      <c r="F227" s="158">
        <v>6</v>
      </c>
      <c r="G227" s="149" t="s">
        <v>152</v>
      </c>
      <c r="H227" s="202">
        <v>194</v>
      </c>
      <c r="I227" s="162">
        <v>0</v>
      </c>
      <c r="J227" s="162">
        <v>0</v>
      </c>
      <c r="K227" s="162">
        <v>0</v>
      </c>
      <c r="L227" s="210">
        <v>0</v>
      </c>
    </row>
    <row r="228" spans="1:12" ht="25.5" hidden="1" customHeight="1">
      <c r="A228" s="150">
        <v>3</v>
      </c>
      <c r="B228" s="148">
        <v>1</v>
      </c>
      <c r="C228" s="148">
        <v>4</v>
      </c>
      <c r="D228" s="148"/>
      <c r="E228" s="148"/>
      <c r="F228" s="151"/>
      <c r="G228" s="149" t="s">
        <v>157</v>
      </c>
      <c r="H228" s="202">
        <v>195</v>
      </c>
      <c r="I228" s="165">
        <f t="shared" ref="I228:L230" si="22">I229</f>
        <v>0</v>
      </c>
      <c r="J228" s="187">
        <f t="shared" si="22"/>
        <v>0</v>
      </c>
      <c r="K228" s="166">
        <f t="shared" si="22"/>
        <v>0</v>
      </c>
      <c r="L228" s="166">
        <f t="shared" si="22"/>
        <v>0</v>
      </c>
    </row>
    <row r="229" spans="1:12" ht="25.5" hidden="1" customHeight="1">
      <c r="A229" s="168">
        <v>3</v>
      </c>
      <c r="B229" s="177">
        <v>1</v>
      </c>
      <c r="C229" s="177">
        <v>4</v>
      </c>
      <c r="D229" s="177">
        <v>1</v>
      </c>
      <c r="E229" s="177"/>
      <c r="F229" s="178"/>
      <c r="G229" s="149" t="s">
        <v>157</v>
      </c>
      <c r="H229" s="202">
        <v>196</v>
      </c>
      <c r="I229" s="172">
        <f t="shared" si="22"/>
        <v>0</v>
      </c>
      <c r="J229" s="200">
        <f t="shared" si="22"/>
        <v>0</v>
      </c>
      <c r="K229" s="173">
        <f t="shared" si="22"/>
        <v>0</v>
      </c>
      <c r="L229" s="173">
        <f t="shared" si="22"/>
        <v>0</v>
      </c>
    </row>
    <row r="230" spans="1:12" ht="25.5" hidden="1" customHeight="1">
      <c r="A230" s="155">
        <v>3</v>
      </c>
      <c r="B230" s="156">
        <v>1</v>
      </c>
      <c r="C230" s="156">
        <v>4</v>
      </c>
      <c r="D230" s="156">
        <v>1</v>
      </c>
      <c r="E230" s="156">
        <v>1</v>
      </c>
      <c r="F230" s="158"/>
      <c r="G230" s="149" t="s">
        <v>158</v>
      </c>
      <c r="H230" s="202">
        <v>197</v>
      </c>
      <c r="I230" s="144">
        <f t="shared" si="22"/>
        <v>0</v>
      </c>
      <c r="J230" s="185">
        <f t="shared" si="22"/>
        <v>0</v>
      </c>
      <c r="K230" s="145">
        <f t="shared" si="22"/>
        <v>0</v>
      </c>
      <c r="L230" s="145">
        <f t="shared" si="22"/>
        <v>0</v>
      </c>
    </row>
    <row r="231" spans="1:12" ht="25.5" hidden="1" customHeight="1">
      <c r="A231" s="159">
        <v>3</v>
      </c>
      <c r="B231" s="155">
        <v>1</v>
      </c>
      <c r="C231" s="156">
        <v>4</v>
      </c>
      <c r="D231" s="156">
        <v>1</v>
      </c>
      <c r="E231" s="156">
        <v>1</v>
      </c>
      <c r="F231" s="158">
        <v>1</v>
      </c>
      <c r="G231" s="149" t="s">
        <v>158</v>
      </c>
      <c r="H231" s="202">
        <v>198</v>
      </c>
      <c r="I231" s="162">
        <v>0</v>
      </c>
      <c r="J231" s="162">
        <v>0</v>
      </c>
      <c r="K231" s="162">
        <v>0</v>
      </c>
      <c r="L231" s="162">
        <v>0</v>
      </c>
    </row>
    <row r="232" spans="1:12" ht="25.5" hidden="1" customHeight="1">
      <c r="A232" s="159">
        <v>3</v>
      </c>
      <c r="B232" s="156">
        <v>1</v>
      </c>
      <c r="C232" s="156">
        <v>5</v>
      </c>
      <c r="D232" s="156"/>
      <c r="E232" s="156"/>
      <c r="F232" s="158"/>
      <c r="G232" s="157" t="s">
        <v>429</v>
      </c>
      <c r="H232" s="202">
        <v>199</v>
      </c>
      <c r="I232" s="144">
        <f t="shared" ref="I232:L233" si="23">I233</f>
        <v>0</v>
      </c>
      <c r="J232" s="144">
        <f t="shared" si="23"/>
        <v>0</v>
      </c>
      <c r="K232" s="144">
        <f t="shared" si="23"/>
        <v>0</v>
      </c>
      <c r="L232" s="144">
        <f t="shared" si="23"/>
        <v>0</v>
      </c>
    </row>
    <row r="233" spans="1:12" ht="25.5" hidden="1" customHeight="1">
      <c r="A233" s="159">
        <v>3</v>
      </c>
      <c r="B233" s="156">
        <v>1</v>
      </c>
      <c r="C233" s="156">
        <v>5</v>
      </c>
      <c r="D233" s="156">
        <v>1</v>
      </c>
      <c r="E233" s="156"/>
      <c r="F233" s="158"/>
      <c r="G233" s="157" t="s">
        <v>429</v>
      </c>
      <c r="H233" s="202">
        <v>200</v>
      </c>
      <c r="I233" s="144">
        <f t="shared" si="23"/>
        <v>0</v>
      </c>
      <c r="J233" s="144">
        <f t="shared" si="23"/>
        <v>0</v>
      </c>
      <c r="K233" s="144">
        <f t="shared" si="23"/>
        <v>0</v>
      </c>
      <c r="L233" s="144">
        <f t="shared" si="23"/>
        <v>0</v>
      </c>
    </row>
    <row r="234" spans="1:12" ht="25.5" hidden="1" customHeight="1">
      <c r="A234" s="159">
        <v>3</v>
      </c>
      <c r="B234" s="156">
        <v>1</v>
      </c>
      <c r="C234" s="156">
        <v>5</v>
      </c>
      <c r="D234" s="156">
        <v>1</v>
      </c>
      <c r="E234" s="156">
        <v>1</v>
      </c>
      <c r="F234" s="158"/>
      <c r="G234" s="157" t="s">
        <v>429</v>
      </c>
      <c r="H234" s="202">
        <v>201</v>
      </c>
      <c r="I234" s="144">
        <f>SUM(I235:I237)</f>
        <v>0</v>
      </c>
      <c r="J234" s="144">
        <f>SUM(J235:J237)</f>
        <v>0</v>
      </c>
      <c r="K234" s="144">
        <f>SUM(K235:K237)</f>
        <v>0</v>
      </c>
      <c r="L234" s="144">
        <f>SUM(L235:L237)</f>
        <v>0</v>
      </c>
    </row>
    <row r="235" spans="1:12" hidden="1">
      <c r="A235" s="159">
        <v>3</v>
      </c>
      <c r="B235" s="156">
        <v>1</v>
      </c>
      <c r="C235" s="156">
        <v>5</v>
      </c>
      <c r="D235" s="156">
        <v>1</v>
      </c>
      <c r="E235" s="156">
        <v>1</v>
      </c>
      <c r="F235" s="158">
        <v>1</v>
      </c>
      <c r="G235" s="212" t="s">
        <v>159</v>
      </c>
      <c r="H235" s="202">
        <v>202</v>
      </c>
      <c r="I235" s="162">
        <v>0</v>
      </c>
      <c r="J235" s="162">
        <v>0</v>
      </c>
      <c r="K235" s="162">
        <v>0</v>
      </c>
      <c r="L235" s="162">
        <v>0</v>
      </c>
    </row>
    <row r="236" spans="1:12" hidden="1">
      <c r="A236" s="159">
        <v>3</v>
      </c>
      <c r="B236" s="156">
        <v>1</v>
      </c>
      <c r="C236" s="156">
        <v>5</v>
      </c>
      <c r="D236" s="156">
        <v>1</v>
      </c>
      <c r="E236" s="156">
        <v>1</v>
      </c>
      <c r="F236" s="158">
        <v>2</v>
      </c>
      <c r="G236" s="212" t="s">
        <v>160</v>
      </c>
      <c r="H236" s="202">
        <v>203</v>
      </c>
      <c r="I236" s="162">
        <v>0</v>
      </c>
      <c r="J236" s="162">
        <v>0</v>
      </c>
      <c r="K236" s="162">
        <v>0</v>
      </c>
      <c r="L236" s="162">
        <v>0</v>
      </c>
    </row>
    <row r="237" spans="1:12" ht="25.5" hidden="1" customHeight="1">
      <c r="A237" s="159">
        <v>3</v>
      </c>
      <c r="B237" s="156">
        <v>1</v>
      </c>
      <c r="C237" s="156">
        <v>5</v>
      </c>
      <c r="D237" s="156">
        <v>1</v>
      </c>
      <c r="E237" s="156">
        <v>1</v>
      </c>
      <c r="F237" s="158">
        <v>3</v>
      </c>
      <c r="G237" s="212" t="s">
        <v>161</v>
      </c>
      <c r="H237" s="202">
        <v>204</v>
      </c>
      <c r="I237" s="162">
        <v>0</v>
      </c>
      <c r="J237" s="162">
        <v>0</v>
      </c>
      <c r="K237" s="162">
        <v>0</v>
      </c>
      <c r="L237" s="162">
        <v>0</v>
      </c>
    </row>
    <row r="238" spans="1:12" ht="38.25" hidden="1" customHeight="1">
      <c r="A238" s="140">
        <v>3</v>
      </c>
      <c r="B238" s="141">
        <v>2</v>
      </c>
      <c r="C238" s="141"/>
      <c r="D238" s="141"/>
      <c r="E238" s="141"/>
      <c r="F238" s="143"/>
      <c r="G238" s="142" t="s">
        <v>162</v>
      </c>
      <c r="H238" s="202">
        <v>205</v>
      </c>
      <c r="I238" s="144">
        <f>SUM(I239+I271)</f>
        <v>0</v>
      </c>
      <c r="J238" s="185">
        <f>SUM(J239+J271)</f>
        <v>0</v>
      </c>
      <c r="K238" s="145">
        <f>SUM(K239+K271)</f>
        <v>0</v>
      </c>
      <c r="L238" s="145">
        <f>SUM(L239+L271)</f>
        <v>0</v>
      </c>
    </row>
    <row r="239" spans="1:12" ht="25.5" hidden="1" customHeight="1">
      <c r="A239" s="168">
        <v>3</v>
      </c>
      <c r="B239" s="176">
        <v>2</v>
      </c>
      <c r="C239" s="177">
        <v>1</v>
      </c>
      <c r="D239" s="177"/>
      <c r="E239" s="177"/>
      <c r="F239" s="178"/>
      <c r="G239" s="179" t="s">
        <v>163</v>
      </c>
      <c r="H239" s="202">
        <v>206</v>
      </c>
      <c r="I239" s="172">
        <f>SUM(I240+I249+I253+I257+I261+I264+I267)</f>
        <v>0</v>
      </c>
      <c r="J239" s="200">
        <f>SUM(J240+J249+J253+J257+J261+J264+J267)</f>
        <v>0</v>
      </c>
      <c r="K239" s="173">
        <f>SUM(K240+K249+K253+K257+K261+K264+K267)</f>
        <v>0</v>
      </c>
      <c r="L239" s="173">
        <f>SUM(L240+L249+L253+L257+L261+L264+L267)</f>
        <v>0</v>
      </c>
    </row>
    <row r="240" spans="1:12" hidden="1">
      <c r="A240" s="155">
        <v>3</v>
      </c>
      <c r="B240" s="156">
        <v>2</v>
      </c>
      <c r="C240" s="156">
        <v>1</v>
      </c>
      <c r="D240" s="156">
        <v>1</v>
      </c>
      <c r="E240" s="156"/>
      <c r="F240" s="158"/>
      <c r="G240" s="157" t="s">
        <v>164</v>
      </c>
      <c r="H240" s="202">
        <v>207</v>
      </c>
      <c r="I240" s="172">
        <f>I241</f>
        <v>0</v>
      </c>
      <c r="J240" s="172">
        <f>J241</f>
        <v>0</v>
      </c>
      <c r="K240" s="172">
        <f>K241</f>
        <v>0</v>
      </c>
      <c r="L240" s="172">
        <f>L241</f>
        <v>0</v>
      </c>
    </row>
    <row r="241" spans="1:12" hidden="1">
      <c r="A241" s="155">
        <v>3</v>
      </c>
      <c r="B241" s="155">
        <v>2</v>
      </c>
      <c r="C241" s="156">
        <v>1</v>
      </c>
      <c r="D241" s="156">
        <v>1</v>
      </c>
      <c r="E241" s="156">
        <v>1</v>
      </c>
      <c r="F241" s="158"/>
      <c r="G241" s="157" t="s">
        <v>165</v>
      </c>
      <c r="H241" s="202">
        <v>208</v>
      </c>
      <c r="I241" s="144">
        <f>SUM(I242:I242)</f>
        <v>0</v>
      </c>
      <c r="J241" s="185">
        <f>SUM(J242:J242)</f>
        <v>0</v>
      </c>
      <c r="K241" s="145">
        <f>SUM(K242:K242)</f>
        <v>0</v>
      </c>
      <c r="L241" s="145">
        <f>SUM(L242:L242)</f>
        <v>0</v>
      </c>
    </row>
    <row r="242" spans="1:12" hidden="1">
      <c r="A242" s="168">
        <v>3</v>
      </c>
      <c r="B242" s="168">
        <v>2</v>
      </c>
      <c r="C242" s="177">
        <v>1</v>
      </c>
      <c r="D242" s="177">
        <v>1</v>
      </c>
      <c r="E242" s="177">
        <v>1</v>
      </c>
      <c r="F242" s="178">
        <v>1</v>
      </c>
      <c r="G242" s="179" t="s">
        <v>165</v>
      </c>
      <c r="H242" s="202">
        <v>209</v>
      </c>
      <c r="I242" s="162">
        <v>0</v>
      </c>
      <c r="J242" s="162">
        <v>0</v>
      </c>
      <c r="K242" s="162">
        <v>0</v>
      </c>
      <c r="L242" s="162">
        <v>0</v>
      </c>
    </row>
    <row r="243" spans="1:12" hidden="1">
      <c r="A243" s="168">
        <v>3</v>
      </c>
      <c r="B243" s="177">
        <v>2</v>
      </c>
      <c r="C243" s="177">
        <v>1</v>
      </c>
      <c r="D243" s="177">
        <v>1</v>
      </c>
      <c r="E243" s="177">
        <v>2</v>
      </c>
      <c r="F243" s="178"/>
      <c r="G243" s="179" t="s">
        <v>166</v>
      </c>
      <c r="H243" s="202">
        <v>210</v>
      </c>
      <c r="I243" s="144">
        <f>SUM(I244:I245)</f>
        <v>0</v>
      </c>
      <c r="J243" s="144">
        <f>SUM(J244:J245)</f>
        <v>0</v>
      </c>
      <c r="K243" s="144">
        <f>SUM(K244:K245)</f>
        <v>0</v>
      </c>
      <c r="L243" s="144">
        <f>SUM(L244:L245)</f>
        <v>0</v>
      </c>
    </row>
    <row r="244" spans="1:12" hidden="1">
      <c r="A244" s="168">
        <v>3</v>
      </c>
      <c r="B244" s="177">
        <v>2</v>
      </c>
      <c r="C244" s="177">
        <v>1</v>
      </c>
      <c r="D244" s="177">
        <v>1</v>
      </c>
      <c r="E244" s="177">
        <v>2</v>
      </c>
      <c r="F244" s="178">
        <v>1</v>
      </c>
      <c r="G244" s="179" t="s">
        <v>167</v>
      </c>
      <c r="H244" s="202">
        <v>211</v>
      </c>
      <c r="I244" s="162">
        <v>0</v>
      </c>
      <c r="J244" s="162">
        <v>0</v>
      </c>
      <c r="K244" s="162">
        <v>0</v>
      </c>
      <c r="L244" s="162">
        <v>0</v>
      </c>
    </row>
    <row r="245" spans="1:12" hidden="1">
      <c r="A245" s="168">
        <v>3</v>
      </c>
      <c r="B245" s="177">
        <v>2</v>
      </c>
      <c r="C245" s="177">
        <v>1</v>
      </c>
      <c r="D245" s="177">
        <v>1</v>
      </c>
      <c r="E245" s="177">
        <v>2</v>
      </c>
      <c r="F245" s="178">
        <v>2</v>
      </c>
      <c r="G245" s="179" t="s">
        <v>168</v>
      </c>
      <c r="H245" s="202">
        <v>212</v>
      </c>
      <c r="I245" s="162">
        <v>0</v>
      </c>
      <c r="J245" s="162">
        <v>0</v>
      </c>
      <c r="K245" s="162">
        <v>0</v>
      </c>
      <c r="L245" s="162">
        <v>0</v>
      </c>
    </row>
    <row r="246" spans="1:12" hidden="1">
      <c r="A246" s="168">
        <v>3</v>
      </c>
      <c r="B246" s="177">
        <v>2</v>
      </c>
      <c r="C246" s="177">
        <v>1</v>
      </c>
      <c r="D246" s="177">
        <v>1</v>
      </c>
      <c r="E246" s="177">
        <v>3</v>
      </c>
      <c r="F246" s="218"/>
      <c r="G246" s="179" t="s">
        <v>169</v>
      </c>
      <c r="H246" s="202">
        <v>213</v>
      </c>
      <c r="I246" s="144">
        <f>SUM(I247:I248)</f>
        <v>0</v>
      </c>
      <c r="J246" s="144">
        <f>SUM(J247:J248)</f>
        <v>0</v>
      </c>
      <c r="K246" s="144">
        <f>SUM(K247:K248)</f>
        <v>0</v>
      </c>
      <c r="L246" s="144">
        <f>SUM(L247:L248)</f>
        <v>0</v>
      </c>
    </row>
    <row r="247" spans="1:12" hidden="1">
      <c r="A247" s="168">
        <v>3</v>
      </c>
      <c r="B247" s="177">
        <v>2</v>
      </c>
      <c r="C247" s="177">
        <v>1</v>
      </c>
      <c r="D247" s="177">
        <v>1</v>
      </c>
      <c r="E247" s="177">
        <v>3</v>
      </c>
      <c r="F247" s="178">
        <v>1</v>
      </c>
      <c r="G247" s="179" t="s">
        <v>170</v>
      </c>
      <c r="H247" s="202">
        <v>214</v>
      </c>
      <c r="I247" s="162">
        <v>0</v>
      </c>
      <c r="J247" s="162">
        <v>0</v>
      </c>
      <c r="K247" s="162">
        <v>0</v>
      </c>
      <c r="L247" s="162">
        <v>0</v>
      </c>
    </row>
    <row r="248" spans="1:12" hidden="1">
      <c r="A248" s="168">
        <v>3</v>
      </c>
      <c r="B248" s="177">
        <v>2</v>
      </c>
      <c r="C248" s="177">
        <v>1</v>
      </c>
      <c r="D248" s="177">
        <v>1</v>
      </c>
      <c r="E248" s="177">
        <v>3</v>
      </c>
      <c r="F248" s="178">
        <v>2</v>
      </c>
      <c r="G248" s="179" t="s">
        <v>171</v>
      </c>
      <c r="H248" s="202">
        <v>215</v>
      </c>
      <c r="I248" s="162">
        <v>0</v>
      </c>
      <c r="J248" s="162">
        <v>0</v>
      </c>
      <c r="K248" s="162">
        <v>0</v>
      </c>
      <c r="L248" s="162">
        <v>0</v>
      </c>
    </row>
    <row r="249" spans="1:12" hidden="1">
      <c r="A249" s="155">
        <v>3</v>
      </c>
      <c r="B249" s="156">
        <v>2</v>
      </c>
      <c r="C249" s="156">
        <v>1</v>
      </c>
      <c r="D249" s="156">
        <v>2</v>
      </c>
      <c r="E249" s="156"/>
      <c r="F249" s="158"/>
      <c r="G249" s="157" t="s">
        <v>172</v>
      </c>
      <c r="H249" s="202">
        <v>216</v>
      </c>
      <c r="I249" s="144">
        <f>I250</f>
        <v>0</v>
      </c>
      <c r="J249" s="144">
        <f>J250</f>
        <v>0</v>
      </c>
      <c r="K249" s="144">
        <f>K250</f>
        <v>0</v>
      </c>
      <c r="L249" s="144">
        <f>L250</f>
        <v>0</v>
      </c>
    </row>
    <row r="250" spans="1:12" hidden="1">
      <c r="A250" s="155">
        <v>3</v>
      </c>
      <c r="B250" s="156">
        <v>2</v>
      </c>
      <c r="C250" s="156">
        <v>1</v>
      </c>
      <c r="D250" s="156">
        <v>2</v>
      </c>
      <c r="E250" s="156">
        <v>1</v>
      </c>
      <c r="F250" s="158"/>
      <c r="G250" s="157" t="s">
        <v>172</v>
      </c>
      <c r="H250" s="202">
        <v>217</v>
      </c>
      <c r="I250" s="144">
        <f>SUM(I251:I252)</f>
        <v>0</v>
      </c>
      <c r="J250" s="185">
        <f>SUM(J251:J252)</f>
        <v>0</v>
      </c>
      <c r="K250" s="145">
        <f>SUM(K251:K252)</f>
        <v>0</v>
      </c>
      <c r="L250" s="145">
        <f>SUM(L251:L252)</f>
        <v>0</v>
      </c>
    </row>
    <row r="251" spans="1:12" ht="25.5" hidden="1" customHeight="1">
      <c r="A251" s="168">
        <v>3</v>
      </c>
      <c r="B251" s="176">
        <v>2</v>
      </c>
      <c r="C251" s="177">
        <v>1</v>
      </c>
      <c r="D251" s="177">
        <v>2</v>
      </c>
      <c r="E251" s="177">
        <v>1</v>
      </c>
      <c r="F251" s="178">
        <v>1</v>
      </c>
      <c r="G251" s="179" t="s">
        <v>173</v>
      </c>
      <c r="H251" s="202">
        <v>218</v>
      </c>
      <c r="I251" s="162">
        <v>0</v>
      </c>
      <c r="J251" s="162">
        <v>0</v>
      </c>
      <c r="K251" s="162">
        <v>0</v>
      </c>
      <c r="L251" s="162">
        <v>0</v>
      </c>
    </row>
    <row r="252" spans="1:12" ht="25.5" hidden="1" customHeight="1">
      <c r="A252" s="155">
        <v>3</v>
      </c>
      <c r="B252" s="156">
        <v>2</v>
      </c>
      <c r="C252" s="156">
        <v>1</v>
      </c>
      <c r="D252" s="156">
        <v>2</v>
      </c>
      <c r="E252" s="156">
        <v>1</v>
      </c>
      <c r="F252" s="158">
        <v>2</v>
      </c>
      <c r="G252" s="157" t="s">
        <v>174</v>
      </c>
      <c r="H252" s="202">
        <v>219</v>
      </c>
      <c r="I252" s="162">
        <v>0</v>
      </c>
      <c r="J252" s="162">
        <v>0</v>
      </c>
      <c r="K252" s="162">
        <v>0</v>
      </c>
      <c r="L252" s="162">
        <v>0</v>
      </c>
    </row>
    <row r="253" spans="1:12" ht="25.5" hidden="1" customHeight="1">
      <c r="A253" s="150">
        <v>3</v>
      </c>
      <c r="B253" s="148">
        <v>2</v>
      </c>
      <c r="C253" s="148">
        <v>1</v>
      </c>
      <c r="D253" s="148">
        <v>3</v>
      </c>
      <c r="E253" s="148"/>
      <c r="F253" s="151"/>
      <c r="G253" s="149" t="s">
        <v>175</v>
      </c>
      <c r="H253" s="202">
        <v>220</v>
      </c>
      <c r="I253" s="165">
        <f>I254</f>
        <v>0</v>
      </c>
      <c r="J253" s="187">
        <f>J254</f>
        <v>0</v>
      </c>
      <c r="K253" s="166">
        <f>K254</f>
        <v>0</v>
      </c>
      <c r="L253" s="166">
        <f>L254</f>
        <v>0</v>
      </c>
    </row>
    <row r="254" spans="1:12" ht="25.5" hidden="1" customHeight="1">
      <c r="A254" s="155">
        <v>3</v>
      </c>
      <c r="B254" s="156">
        <v>2</v>
      </c>
      <c r="C254" s="156">
        <v>1</v>
      </c>
      <c r="D254" s="156">
        <v>3</v>
      </c>
      <c r="E254" s="156">
        <v>1</v>
      </c>
      <c r="F254" s="158"/>
      <c r="G254" s="149" t="s">
        <v>175</v>
      </c>
      <c r="H254" s="202">
        <v>221</v>
      </c>
      <c r="I254" s="144">
        <f>I255+I256</f>
        <v>0</v>
      </c>
      <c r="J254" s="144">
        <f>J255+J256</f>
        <v>0</v>
      </c>
      <c r="K254" s="144">
        <f>K255+K256</f>
        <v>0</v>
      </c>
      <c r="L254" s="144">
        <f>L255+L256</f>
        <v>0</v>
      </c>
    </row>
    <row r="255" spans="1:12" ht="25.5" hidden="1" customHeight="1">
      <c r="A255" s="155">
        <v>3</v>
      </c>
      <c r="B255" s="156">
        <v>2</v>
      </c>
      <c r="C255" s="156">
        <v>1</v>
      </c>
      <c r="D255" s="156">
        <v>3</v>
      </c>
      <c r="E255" s="156">
        <v>1</v>
      </c>
      <c r="F255" s="158">
        <v>1</v>
      </c>
      <c r="G255" s="157" t="s">
        <v>176</v>
      </c>
      <c r="H255" s="202">
        <v>222</v>
      </c>
      <c r="I255" s="162">
        <v>0</v>
      </c>
      <c r="J255" s="162">
        <v>0</v>
      </c>
      <c r="K255" s="162">
        <v>0</v>
      </c>
      <c r="L255" s="162">
        <v>0</v>
      </c>
    </row>
    <row r="256" spans="1:12" ht="25.5" hidden="1" customHeight="1">
      <c r="A256" s="155">
        <v>3</v>
      </c>
      <c r="B256" s="156">
        <v>2</v>
      </c>
      <c r="C256" s="156">
        <v>1</v>
      </c>
      <c r="D256" s="156">
        <v>3</v>
      </c>
      <c r="E256" s="156">
        <v>1</v>
      </c>
      <c r="F256" s="158">
        <v>2</v>
      </c>
      <c r="G256" s="157" t="s">
        <v>177</v>
      </c>
      <c r="H256" s="202">
        <v>223</v>
      </c>
      <c r="I256" s="210">
        <v>0</v>
      </c>
      <c r="J256" s="207">
        <v>0</v>
      </c>
      <c r="K256" s="210">
        <v>0</v>
      </c>
      <c r="L256" s="210">
        <v>0</v>
      </c>
    </row>
    <row r="257" spans="1:12" hidden="1">
      <c r="A257" s="155">
        <v>3</v>
      </c>
      <c r="B257" s="156">
        <v>2</v>
      </c>
      <c r="C257" s="156">
        <v>1</v>
      </c>
      <c r="D257" s="156">
        <v>4</v>
      </c>
      <c r="E257" s="156"/>
      <c r="F257" s="158"/>
      <c r="G257" s="157" t="s">
        <v>178</v>
      </c>
      <c r="H257" s="202">
        <v>224</v>
      </c>
      <c r="I257" s="144">
        <f>I258</f>
        <v>0</v>
      </c>
      <c r="J257" s="145">
        <f>J258</f>
        <v>0</v>
      </c>
      <c r="K257" s="144">
        <f>K258</f>
        <v>0</v>
      </c>
      <c r="L257" s="145">
        <f>L258</f>
        <v>0</v>
      </c>
    </row>
    <row r="258" spans="1:12" hidden="1">
      <c r="A258" s="150">
        <v>3</v>
      </c>
      <c r="B258" s="148">
        <v>2</v>
      </c>
      <c r="C258" s="148">
        <v>1</v>
      </c>
      <c r="D258" s="148">
        <v>4</v>
      </c>
      <c r="E258" s="148">
        <v>1</v>
      </c>
      <c r="F258" s="151"/>
      <c r="G258" s="149" t="s">
        <v>178</v>
      </c>
      <c r="H258" s="202">
        <v>225</v>
      </c>
      <c r="I258" s="165">
        <f>SUM(I259:I260)</f>
        <v>0</v>
      </c>
      <c r="J258" s="187">
        <f>SUM(J259:J260)</f>
        <v>0</v>
      </c>
      <c r="K258" s="166">
        <f>SUM(K259:K260)</f>
        <v>0</v>
      </c>
      <c r="L258" s="166">
        <f>SUM(L259:L260)</f>
        <v>0</v>
      </c>
    </row>
    <row r="259" spans="1:12" ht="25.5" hidden="1" customHeight="1">
      <c r="A259" s="155">
        <v>3</v>
      </c>
      <c r="B259" s="156">
        <v>2</v>
      </c>
      <c r="C259" s="156">
        <v>1</v>
      </c>
      <c r="D259" s="156">
        <v>4</v>
      </c>
      <c r="E259" s="156">
        <v>1</v>
      </c>
      <c r="F259" s="158">
        <v>1</v>
      </c>
      <c r="G259" s="157" t="s">
        <v>179</v>
      </c>
      <c r="H259" s="202">
        <v>226</v>
      </c>
      <c r="I259" s="162">
        <v>0</v>
      </c>
      <c r="J259" s="162">
        <v>0</v>
      </c>
      <c r="K259" s="162">
        <v>0</v>
      </c>
      <c r="L259" s="162">
        <v>0</v>
      </c>
    </row>
    <row r="260" spans="1:12" ht="25.5" hidden="1" customHeight="1">
      <c r="A260" s="155">
        <v>3</v>
      </c>
      <c r="B260" s="156">
        <v>2</v>
      </c>
      <c r="C260" s="156">
        <v>1</v>
      </c>
      <c r="D260" s="156">
        <v>4</v>
      </c>
      <c r="E260" s="156">
        <v>1</v>
      </c>
      <c r="F260" s="158">
        <v>2</v>
      </c>
      <c r="G260" s="157" t="s">
        <v>180</v>
      </c>
      <c r="H260" s="202">
        <v>227</v>
      </c>
      <c r="I260" s="162">
        <v>0</v>
      </c>
      <c r="J260" s="162">
        <v>0</v>
      </c>
      <c r="K260" s="162">
        <v>0</v>
      </c>
      <c r="L260" s="162">
        <v>0</v>
      </c>
    </row>
    <row r="261" spans="1:12" hidden="1">
      <c r="A261" s="155">
        <v>3</v>
      </c>
      <c r="B261" s="156">
        <v>2</v>
      </c>
      <c r="C261" s="156">
        <v>1</v>
      </c>
      <c r="D261" s="156">
        <v>5</v>
      </c>
      <c r="E261" s="156"/>
      <c r="F261" s="158"/>
      <c r="G261" s="157" t="s">
        <v>181</v>
      </c>
      <c r="H261" s="202">
        <v>228</v>
      </c>
      <c r="I261" s="144">
        <f t="shared" ref="I261:L262" si="24">I262</f>
        <v>0</v>
      </c>
      <c r="J261" s="185">
        <f t="shared" si="24"/>
        <v>0</v>
      </c>
      <c r="K261" s="145">
        <f t="shared" si="24"/>
        <v>0</v>
      </c>
      <c r="L261" s="145">
        <f t="shared" si="24"/>
        <v>0</v>
      </c>
    </row>
    <row r="262" spans="1:12" hidden="1">
      <c r="A262" s="155">
        <v>3</v>
      </c>
      <c r="B262" s="156">
        <v>2</v>
      </c>
      <c r="C262" s="156">
        <v>1</v>
      </c>
      <c r="D262" s="156">
        <v>5</v>
      </c>
      <c r="E262" s="156">
        <v>1</v>
      </c>
      <c r="F262" s="158"/>
      <c r="G262" s="157" t="s">
        <v>181</v>
      </c>
      <c r="H262" s="202">
        <v>229</v>
      </c>
      <c r="I262" s="145">
        <f t="shared" si="24"/>
        <v>0</v>
      </c>
      <c r="J262" s="185">
        <f t="shared" si="24"/>
        <v>0</v>
      </c>
      <c r="K262" s="145">
        <f t="shared" si="24"/>
        <v>0</v>
      </c>
      <c r="L262" s="145">
        <f t="shared" si="24"/>
        <v>0</v>
      </c>
    </row>
    <row r="263" spans="1:12" hidden="1">
      <c r="A263" s="176">
        <v>3</v>
      </c>
      <c r="B263" s="177">
        <v>2</v>
      </c>
      <c r="C263" s="177">
        <v>1</v>
      </c>
      <c r="D263" s="177">
        <v>5</v>
      </c>
      <c r="E263" s="177">
        <v>1</v>
      </c>
      <c r="F263" s="178">
        <v>1</v>
      </c>
      <c r="G263" s="157" t="s">
        <v>181</v>
      </c>
      <c r="H263" s="202">
        <v>230</v>
      </c>
      <c r="I263" s="210">
        <v>0</v>
      </c>
      <c r="J263" s="210">
        <v>0</v>
      </c>
      <c r="K263" s="210">
        <v>0</v>
      </c>
      <c r="L263" s="210">
        <v>0</v>
      </c>
    </row>
    <row r="264" spans="1:12" hidden="1">
      <c r="A264" s="155">
        <v>3</v>
      </c>
      <c r="B264" s="156">
        <v>2</v>
      </c>
      <c r="C264" s="156">
        <v>1</v>
      </c>
      <c r="D264" s="156">
        <v>6</v>
      </c>
      <c r="E264" s="156"/>
      <c r="F264" s="158"/>
      <c r="G264" s="157" t="s">
        <v>182</v>
      </c>
      <c r="H264" s="202">
        <v>231</v>
      </c>
      <c r="I264" s="144">
        <f t="shared" ref="I264:L265" si="25">I265</f>
        <v>0</v>
      </c>
      <c r="J264" s="185">
        <f t="shared" si="25"/>
        <v>0</v>
      </c>
      <c r="K264" s="145">
        <f t="shared" si="25"/>
        <v>0</v>
      </c>
      <c r="L264" s="145">
        <f t="shared" si="25"/>
        <v>0</v>
      </c>
    </row>
    <row r="265" spans="1:12" hidden="1">
      <c r="A265" s="155">
        <v>3</v>
      </c>
      <c r="B265" s="155">
        <v>2</v>
      </c>
      <c r="C265" s="156">
        <v>1</v>
      </c>
      <c r="D265" s="156">
        <v>6</v>
      </c>
      <c r="E265" s="156">
        <v>1</v>
      </c>
      <c r="F265" s="158"/>
      <c r="G265" s="157" t="s">
        <v>182</v>
      </c>
      <c r="H265" s="202">
        <v>232</v>
      </c>
      <c r="I265" s="144">
        <f t="shared" si="25"/>
        <v>0</v>
      </c>
      <c r="J265" s="185">
        <f t="shared" si="25"/>
        <v>0</v>
      </c>
      <c r="K265" s="145">
        <f t="shared" si="25"/>
        <v>0</v>
      </c>
      <c r="L265" s="145">
        <f t="shared" si="25"/>
        <v>0</v>
      </c>
    </row>
    <row r="266" spans="1:12" hidden="1">
      <c r="A266" s="150">
        <v>3</v>
      </c>
      <c r="B266" s="150">
        <v>2</v>
      </c>
      <c r="C266" s="156">
        <v>1</v>
      </c>
      <c r="D266" s="156">
        <v>6</v>
      </c>
      <c r="E266" s="156">
        <v>1</v>
      </c>
      <c r="F266" s="158">
        <v>1</v>
      </c>
      <c r="G266" s="157" t="s">
        <v>182</v>
      </c>
      <c r="H266" s="202">
        <v>233</v>
      </c>
      <c r="I266" s="210">
        <v>0</v>
      </c>
      <c r="J266" s="210">
        <v>0</v>
      </c>
      <c r="K266" s="210">
        <v>0</v>
      </c>
      <c r="L266" s="210">
        <v>0</v>
      </c>
    </row>
    <row r="267" spans="1:12" hidden="1">
      <c r="A267" s="155">
        <v>3</v>
      </c>
      <c r="B267" s="155">
        <v>2</v>
      </c>
      <c r="C267" s="156">
        <v>1</v>
      </c>
      <c r="D267" s="156">
        <v>7</v>
      </c>
      <c r="E267" s="156"/>
      <c r="F267" s="158"/>
      <c r="G267" s="157" t="s">
        <v>183</v>
      </c>
      <c r="H267" s="202">
        <v>234</v>
      </c>
      <c r="I267" s="144">
        <f>I268</f>
        <v>0</v>
      </c>
      <c r="J267" s="185">
        <f>J268</f>
        <v>0</v>
      </c>
      <c r="K267" s="145">
        <f>K268</f>
        <v>0</v>
      </c>
      <c r="L267" s="145">
        <f>L268</f>
        <v>0</v>
      </c>
    </row>
    <row r="268" spans="1:12" hidden="1">
      <c r="A268" s="155">
        <v>3</v>
      </c>
      <c r="B268" s="156">
        <v>2</v>
      </c>
      <c r="C268" s="156">
        <v>1</v>
      </c>
      <c r="D268" s="156">
        <v>7</v>
      </c>
      <c r="E268" s="156">
        <v>1</v>
      </c>
      <c r="F268" s="158"/>
      <c r="G268" s="157" t="s">
        <v>183</v>
      </c>
      <c r="H268" s="202">
        <v>235</v>
      </c>
      <c r="I268" s="144">
        <f>I269+I270</f>
        <v>0</v>
      </c>
      <c r="J268" s="144">
        <f>J269+J270</f>
        <v>0</v>
      </c>
      <c r="K268" s="144">
        <f>K269+K270</f>
        <v>0</v>
      </c>
      <c r="L268" s="144">
        <f>L269+L270</f>
        <v>0</v>
      </c>
    </row>
    <row r="269" spans="1:12" ht="25.5" hidden="1" customHeight="1">
      <c r="A269" s="155">
        <v>3</v>
      </c>
      <c r="B269" s="156">
        <v>2</v>
      </c>
      <c r="C269" s="156">
        <v>1</v>
      </c>
      <c r="D269" s="156">
        <v>7</v>
      </c>
      <c r="E269" s="156">
        <v>1</v>
      </c>
      <c r="F269" s="158">
        <v>1</v>
      </c>
      <c r="G269" s="157" t="s">
        <v>184</v>
      </c>
      <c r="H269" s="202">
        <v>236</v>
      </c>
      <c r="I269" s="161">
        <v>0</v>
      </c>
      <c r="J269" s="162">
        <v>0</v>
      </c>
      <c r="K269" s="162">
        <v>0</v>
      </c>
      <c r="L269" s="162">
        <v>0</v>
      </c>
    </row>
    <row r="270" spans="1:12" ht="25.5" hidden="1" customHeight="1">
      <c r="A270" s="155">
        <v>3</v>
      </c>
      <c r="B270" s="156">
        <v>2</v>
      </c>
      <c r="C270" s="156">
        <v>1</v>
      </c>
      <c r="D270" s="156">
        <v>7</v>
      </c>
      <c r="E270" s="156">
        <v>1</v>
      </c>
      <c r="F270" s="158">
        <v>2</v>
      </c>
      <c r="G270" s="157" t="s">
        <v>185</v>
      </c>
      <c r="H270" s="202">
        <v>237</v>
      </c>
      <c r="I270" s="162">
        <v>0</v>
      </c>
      <c r="J270" s="162">
        <v>0</v>
      </c>
      <c r="K270" s="162">
        <v>0</v>
      </c>
      <c r="L270" s="162">
        <v>0</v>
      </c>
    </row>
    <row r="271" spans="1:12" ht="38.25" hidden="1" customHeight="1">
      <c r="A271" s="155">
        <v>3</v>
      </c>
      <c r="B271" s="156">
        <v>2</v>
      </c>
      <c r="C271" s="156">
        <v>2</v>
      </c>
      <c r="D271" s="219"/>
      <c r="E271" s="219"/>
      <c r="F271" s="220"/>
      <c r="G271" s="157" t="s">
        <v>186</v>
      </c>
      <c r="H271" s="202">
        <v>238</v>
      </c>
      <c r="I271" s="144">
        <f>SUM(I272+I281+I285+I289+I293+I296+I299)</f>
        <v>0</v>
      </c>
      <c r="J271" s="185">
        <f>SUM(J272+J281+J285+J289+J293+J296+J299)</f>
        <v>0</v>
      </c>
      <c r="K271" s="145">
        <f>SUM(K272+K281+K285+K289+K293+K296+K299)</f>
        <v>0</v>
      </c>
      <c r="L271" s="145">
        <f>SUM(L272+L281+L285+L289+L293+L296+L299)</f>
        <v>0</v>
      </c>
    </row>
    <row r="272" spans="1:12" hidden="1">
      <c r="A272" s="155">
        <v>3</v>
      </c>
      <c r="B272" s="156">
        <v>2</v>
      </c>
      <c r="C272" s="156">
        <v>2</v>
      </c>
      <c r="D272" s="156">
        <v>1</v>
      </c>
      <c r="E272" s="156"/>
      <c r="F272" s="158"/>
      <c r="G272" s="157" t="s">
        <v>187</v>
      </c>
      <c r="H272" s="202">
        <v>239</v>
      </c>
      <c r="I272" s="144">
        <f>I273</f>
        <v>0</v>
      </c>
      <c r="J272" s="144">
        <f>J273</f>
        <v>0</v>
      </c>
      <c r="K272" s="144">
        <f>K273</f>
        <v>0</v>
      </c>
      <c r="L272" s="144">
        <f>L273</f>
        <v>0</v>
      </c>
    </row>
    <row r="273" spans="1:12" hidden="1">
      <c r="A273" s="159">
        <v>3</v>
      </c>
      <c r="B273" s="155">
        <v>2</v>
      </c>
      <c r="C273" s="156">
        <v>2</v>
      </c>
      <c r="D273" s="156">
        <v>1</v>
      </c>
      <c r="E273" s="156">
        <v>1</v>
      </c>
      <c r="F273" s="158"/>
      <c r="G273" s="157" t="s">
        <v>165</v>
      </c>
      <c r="H273" s="202">
        <v>240</v>
      </c>
      <c r="I273" s="144">
        <f>SUM(I274)</f>
        <v>0</v>
      </c>
      <c r="J273" s="144">
        <f>SUM(J274)</f>
        <v>0</v>
      </c>
      <c r="K273" s="144">
        <f>SUM(K274)</f>
        <v>0</v>
      </c>
      <c r="L273" s="144">
        <f>SUM(L274)</f>
        <v>0</v>
      </c>
    </row>
    <row r="274" spans="1:12" hidden="1">
      <c r="A274" s="159">
        <v>3</v>
      </c>
      <c r="B274" s="155">
        <v>2</v>
      </c>
      <c r="C274" s="156">
        <v>2</v>
      </c>
      <c r="D274" s="156">
        <v>1</v>
      </c>
      <c r="E274" s="156">
        <v>1</v>
      </c>
      <c r="F274" s="158">
        <v>1</v>
      </c>
      <c r="G274" s="157" t="s">
        <v>165</v>
      </c>
      <c r="H274" s="202">
        <v>241</v>
      </c>
      <c r="I274" s="162">
        <v>0</v>
      </c>
      <c r="J274" s="162">
        <v>0</v>
      </c>
      <c r="K274" s="162">
        <v>0</v>
      </c>
      <c r="L274" s="162">
        <v>0</v>
      </c>
    </row>
    <row r="275" spans="1:12" hidden="1">
      <c r="A275" s="159">
        <v>3</v>
      </c>
      <c r="B275" s="155">
        <v>2</v>
      </c>
      <c r="C275" s="156">
        <v>2</v>
      </c>
      <c r="D275" s="156">
        <v>1</v>
      </c>
      <c r="E275" s="156">
        <v>2</v>
      </c>
      <c r="F275" s="158"/>
      <c r="G275" s="157" t="s">
        <v>188</v>
      </c>
      <c r="H275" s="202">
        <v>242</v>
      </c>
      <c r="I275" s="144">
        <f>SUM(I276:I277)</f>
        <v>0</v>
      </c>
      <c r="J275" s="144">
        <f>SUM(J276:J277)</f>
        <v>0</v>
      </c>
      <c r="K275" s="144">
        <f>SUM(K276:K277)</f>
        <v>0</v>
      </c>
      <c r="L275" s="144">
        <f>SUM(L276:L277)</f>
        <v>0</v>
      </c>
    </row>
    <row r="276" spans="1:12" hidden="1">
      <c r="A276" s="159">
        <v>3</v>
      </c>
      <c r="B276" s="155">
        <v>2</v>
      </c>
      <c r="C276" s="156">
        <v>2</v>
      </c>
      <c r="D276" s="156">
        <v>1</v>
      </c>
      <c r="E276" s="156">
        <v>2</v>
      </c>
      <c r="F276" s="158">
        <v>1</v>
      </c>
      <c r="G276" s="157" t="s">
        <v>167</v>
      </c>
      <c r="H276" s="202">
        <v>243</v>
      </c>
      <c r="I276" s="162">
        <v>0</v>
      </c>
      <c r="J276" s="161">
        <v>0</v>
      </c>
      <c r="K276" s="162">
        <v>0</v>
      </c>
      <c r="L276" s="162">
        <v>0</v>
      </c>
    </row>
    <row r="277" spans="1:12" hidden="1">
      <c r="A277" s="159">
        <v>3</v>
      </c>
      <c r="B277" s="155">
        <v>2</v>
      </c>
      <c r="C277" s="156">
        <v>2</v>
      </c>
      <c r="D277" s="156">
        <v>1</v>
      </c>
      <c r="E277" s="156">
        <v>2</v>
      </c>
      <c r="F277" s="158">
        <v>2</v>
      </c>
      <c r="G277" s="157" t="s">
        <v>168</v>
      </c>
      <c r="H277" s="202">
        <v>244</v>
      </c>
      <c r="I277" s="162">
        <v>0</v>
      </c>
      <c r="J277" s="161">
        <v>0</v>
      </c>
      <c r="K277" s="162">
        <v>0</v>
      </c>
      <c r="L277" s="162">
        <v>0</v>
      </c>
    </row>
    <row r="278" spans="1:12" hidden="1">
      <c r="A278" s="159">
        <v>3</v>
      </c>
      <c r="B278" s="155">
        <v>2</v>
      </c>
      <c r="C278" s="156">
        <v>2</v>
      </c>
      <c r="D278" s="156">
        <v>1</v>
      </c>
      <c r="E278" s="156">
        <v>3</v>
      </c>
      <c r="F278" s="158"/>
      <c r="G278" s="157" t="s">
        <v>169</v>
      </c>
      <c r="H278" s="202">
        <v>245</v>
      </c>
      <c r="I278" s="144">
        <f>SUM(I279:I280)</f>
        <v>0</v>
      </c>
      <c r="J278" s="144">
        <f>SUM(J279:J280)</f>
        <v>0</v>
      </c>
      <c r="K278" s="144">
        <f>SUM(K279:K280)</f>
        <v>0</v>
      </c>
      <c r="L278" s="144">
        <f>SUM(L279:L280)</f>
        <v>0</v>
      </c>
    </row>
    <row r="279" spans="1:12" hidden="1">
      <c r="A279" s="159">
        <v>3</v>
      </c>
      <c r="B279" s="155">
        <v>2</v>
      </c>
      <c r="C279" s="156">
        <v>2</v>
      </c>
      <c r="D279" s="156">
        <v>1</v>
      </c>
      <c r="E279" s="156">
        <v>3</v>
      </c>
      <c r="F279" s="158">
        <v>1</v>
      </c>
      <c r="G279" s="157" t="s">
        <v>170</v>
      </c>
      <c r="H279" s="202">
        <v>246</v>
      </c>
      <c r="I279" s="162">
        <v>0</v>
      </c>
      <c r="J279" s="161">
        <v>0</v>
      </c>
      <c r="K279" s="162">
        <v>0</v>
      </c>
      <c r="L279" s="162">
        <v>0</v>
      </c>
    </row>
    <row r="280" spans="1:12" hidden="1">
      <c r="A280" s="159">
        <v>3</v>
      </c>
      <c r="B280" s="155">
        <v>2</v>
      </c>
      <c r="C280" s="156">
        <v>2</v>
      </c>
      <c r="D280" s="156">
        <v>1</v>
      </c>
      <c r="E280" s="156">
        <v>3</v>
      </c>
      <c r="F280" s="158">
        <v>2</v>
      </c>
      <c r="G280" s="157" t="s">
        <v>189</v>
      </c>
      <c r="H280" s="202">
        <v>247</v>
      </c>
      <c r="I280" s="162">
        <v>0</v>
      </c>
      <c r="J280" s="161">
        <v>0</v>
      </c>
      <c r="K280" s="162">
        <v>0</v>
      </c>
      <c r="L280" s="162">
        <v>0</v>
      </c>
    </row>
    <row r="281" spans="1:12" ht="25.5" hidden="1" customHeight="1">
      <c r="A281" s="159">
        <v>3</v>
      </c>
      <c r="B281" s="155">
        <v>2</v>
      </c>
      <c r="C281" s="156">
        <v>2</v>
      </c>
      <c r="D281" s="156">
        <v>2</v>
      </c>
      <c r="E281" s="156"/>
      <c r="F281" s="158"/>
      <c r="G281" s="157" t="s">
        <v>190</v>
      </c>
      <c r="H281" s="202">
        <v>248</v>
      </c>
      <c r="I281" s="144">
        <f>I282</f>
        <v>0</v>
      </c>
      <c r="J281" s="145">
        <f>J282</f>
        <v>0</v>
      </c>
      <c r="K281" s="144">
        <f>K282</f>
        <v>0</v>
      </c>
      <c r="L281" s="145">
        <f>L282</f>
        <v>0</v>
      </c>
    </row>
    <row r="282" spans="1:12" ht="25.5" hidden="1" customHeight="1">
      <c r="A282" s="155">
        <v>3</v>
      </c>
      <c r="B282" s="156">
        <v>2</v>
      </c>
      <c r="C282" s="148">
        <v>2</v>
      </c>
      <c r="D282" s="148">
        <v>2</v>
      </c>
      <c r="E282" s="148">
        <v>1</v>
      </c>
      <c r="F282" s="151"/>
      <c r="G282" s="157" t="s">
        <v>190</v>
      </c>
      <c r="H282" s="202">
        <v>249</v>
      </c>
      <c r="I282" s="165">
        <f>SUM(I283:I284)</f>
        <v>0</v>
      </c>
      <c r="J282" s="187">
        <f>SUM(J283:J284)</f>
        <v>0</v>
      </c>
      <c r="K282" s="166">
        <f>SUM(K283:K284)</f>
        <v>0</v>
      </c>
      <c r="L282" s="166">
        <f>SUM(L283:L284)</f>
        <v>0</v>
      </c>
    </row>
    <row r="283" spans="1:12" ht="25.5" hidden="1" customHeight="1">
      <c r="A283" s="155">
        <v>3</v>
      </c>
      <c r="B283" s="156">
        <v>2</v>
      </c>
      <c r="C283" s="156">
        <v>2</v>
      </c>
      <c r="D283" s="156">
        <v>2</v>
      </c>
      <c r="E283" s="156">
        <v>1</v>
      </c>
      <c r="F283" s="158">
        <v>1</v>
      </c>
      <c r="G283" s="157" t="s">
        <v>191</v>
      </c>
      <c r="H283" s="202">
        <v>250</v>
      </c>
      <c r="I283" s="162">
        <v>0</v>
      </c>
      <c r="J283" s="162">
        <v>0</v>
      </c>
      <c r="K283" s="162">
        <v>0</v>
      </c>
      <c r="L283" s="162">
        <v>0</v>
      </c>
    </row>
    <row r="284" spans="1:12" ht="25.5" hidden="1" customHeight="1">
      <c r="A284" s="155">
        <v>3</v>
      </c>
      <c r="B284" s="156">
        <v>2</v>
      </c>
      <c r="C284" s="156">
        <v>2</v>
      </c>
      <c r="D284" s="156">
        <v>2</v>
      </c>
      <c r="E284" s="156">
        <v>1</v>
      </c>
      <c r="F284" s="158">
        <v>2</v>
      </c>
      <c r="G284" s="159" t="s">
        <v>192</v>
      </c>
      <c r="H284" s="202">
        <v>251</v>
      </c>
      <c r="I284" s="162">
        <v>0</v>
      </c>
      <c r="J284" s="162">
        <v>0</v>
      </c>
      <c r="K284" s="162">
        <v>0</v>
      </c>
      <c r="L284" s="162">
        <v>0</v>
      </c>
    </row>
    <row r="285" spans="1:12" ht="25.5" hidden="1" customHeight="1">
      <c r="A285" s="155">
        <v>3</v>
      </c>
      <c r="B285" s="156">
        <v>2</v>
      </c>
      <c r="C285" s="156">
        <v>2</v>
      </c>
      <c r="D285" s="156">
        <v>3</v>
      </c>
      <c r="E285" s="156"/>
      <c r="F285" s="158"/>
      <c r="G285" s="157" t="s">
        <v>193</v>
      </c>
      <c r="H285" s="202">
        <v>252</v>
      </c>
      <c r="I285" s="144">
        <f>I286</f>
        <v>0</v>
      </c>
      <c r="J285" s="185">
        <f>J286</f>
        <v>0</v>
      </c>
      <c r="K285" s="145">
        <f>K286</f>
        <v>0</v>
      </c>
      <c r="L285" s="145">
        <f>L286</f>
        <v>0</v>
      </c>
    </row>
    <row r="286" spans="1:12" ht="25.5" hidden="1" customHeight="1">
      <c r="A286" s="150">
        <v>3</v>
      </c>
      <c r="B286" s="156">
        <v>2</v>
      </c>
      <c r="C286" s="156">
        <v>2</v>
      </c>
      <c r="D286" s="156">
        <v>3</v>
      </c>
      <c r="E286" s="156">
        <v>1</v>
      </c>
      <c r="F286" s="158"/>
      <c r="G286" s="157" t="s">
        <v>193</v>
      </c>
      <c r="H286" s="202">
        <v>253</v>
      </c>
      <c r="I286" s="144">
        <f>I287+I288</f>
        <v>0</v>
      </c>
      <c r="J286" s="144">
        <f>J287+J288</f>
        <v>0</v>
      </c>
      <c r="K286" s="144">
        <f>K287+K288</f>
        <v>0</v>
      </c>
      <c r="L286" s="144">
        <f>L287+L288</f>
        <v>0</v>
      </c>
    </row>
    <row r="287" spans="1:12" ht="25.5" hidden="1" customHeight="1">
      <c r="A287" s="150">
        <v>3</v>
      </c>
      <c r="B287" s="156">
        <v>2</v>
      </c>
      <c r="C287" s="156">
        <v>2</v>
      </c>
      <c r="D287" s="156">
        <v>3</v>
      </c>
      <c r="E287" s="156">
        <v>1</v>
      </c>
      <c r="F287" s="158">
        <v>1</v>
      </c>
      <c r="G287" s="157" t="s">
        <v>194</v>
      </c>
      <c r="H287" s="202">
        <v>254</v>
      </c>
      <c r="I287" s="162">
        <v>0</v>
      </c>
      <c r="J287" s="162">
        <v>0</v>
      </c>
      <c r="K287" s="162">
        <v>0</v>
      </c>
      <c r="L287" s="162">
        <v>0</v>
      </c>
    </row>
    <row r="288" spans="1:12" ht="25.5" hidden="1" customHeight="1">
      <c r="A288" s="150">
        <v>3</v>
      </c>
      <c r="B288" s="156">
        <v>2</v>
      </c>
      <c r="C288" s="156">
        <v>2</v>
      </c>
      <c r="D288" s="156">
        <v>3</v>
      </c>
      <c r="E288" s="156">
        <v>1</v>
      </c>
      <c r="F288" s="158">
        <v>2</v>
      </c>
      <c r="G288" s="157" t="s">
        <v>195</v>
      </c>
      <c r="H288" s="202">
        <v>255</v>
      </c>
      <c r="I288" s="162">
        <v>0</v>
      </c>
      <c r="J288" s="162">
        <v>0</v>
      </c>
      <c r="K288" s="162">
        <v>0</v>
      </c>
      <c r="L288" s="162">
        <v>0</v>
      </c>
    </row>
    <row r="289" spans="1:12" hidden="1">
      <c r="A289" s="155">
        <v>3</v>
      </c>
      <c r="B289" s="156">
        <v>2</v>
      </c>
      <c r="C289" s="156">
        <v>2</v>
      </c>
      <c r="D289" s="156">
        <v>4</v>
      </c>
      <c r="E289" s="156"/>
      <c r="F289" s="158"/>
      <c r="G289" s="157" t="s">
        <v>196</v>
      </c>
      <c r="H289" s="202">
        <v>256</v>
      </c>
      <c r="I289" s="144">
        <f>I290</f>
        <v>0</v>
      </c>
      <c r="J289" s="185">
        <f>J290</f>
        <v>0</v>
      </c>
      <c r="K289" s="145">
        <f>K290</f>
        <v>0</v>
      </c>
      <c r="L289" s="145">
        <f>L290</f>
        <v>0</v>
      </c>
    </row>
    <row r="290" spans="1:12" hidden="1">
      <c r="A290" s="155">
        <v>3</v>
      </c>
      <c r="B290" s="156">
        <v>2</v>
      </c>
      <c r="C290" s="156">
        <v>2</v>
      </c>
      <c r="D290" s="156">
        <v>4</v>
      </c>
      <c r="E290" s="156">
        <v>1</v>
      </c>
      <c r="F290" s="158"/>
      <c r="G290" s="157" t="s">
        <v>196</v>
      </c>
      <c r="H290" s="202">
        <v>257</v>
      </c>
      <c r="I290" s="144">
        <f>SUM(I291:I292)</f>
        <v>0</v>
      </c>
      <c r="J290" s="185">
        <f>SUM(J291:J292)</f>
        <v>0</v>
      </c>
      <c r="K290" s="145">
        <f>SUM(K291:K292)</f>
        <v>0</v>
      </c>
      <c r="L290" s="145">
        <f>SUM(L291:L292)</f>
        <v>0</v>
      </c>
    </row>
    <row r="291" spans="1:12" ht="25.5" hidden="1" customHeight="1">
      <c r="A291" s="155">
        <v>3</v>
      </c>
      <c r="B291" s="156">
        <v>2</v>
      </c>
      <c r="C291" s="156">
        <v>2</v>
      </c>
      <c r="D291" s="156">
        <v>4</v>
      </c>
      <c r="E291" s="156">
        <v>1</v>
      </c>
      <c r="F291" s="158">
        <v>1</v>
      </c>
      <c r="G291" s="157" t="s">
        <v>197</v>
      </c>
      <c r="H291" s="202">
        <v>258</v>
      </c>
      <c r="I291" s="162">
        <v>0</v>
      </c>
      <c r="J291" s="162">
        <v>0</v>
      </c>
      <c r="K291" s="162">
        <v>0</v>
      </c>
      <c r="L291" s="162">
        <v>0</v>
      </c>
    </row>
    <row r="292" spans="1:12" ht="25.5" hidden="1" customHeight="1">
      <c r="A292" s="150">
        <v>3</v>
      </c>
      <c r="B292" s="148">
        <v>2</v>
      </c>
      <c r="C292" s="148">
        <v>2</v>
      </c>
      <c r="D292" s="148">
        <v>4</v>
      </c>
      <c r="E292" s="148">
        <v>1</v>
      </c>
      <c r="F292" s="151">
        <v>2</v>
      </c>
      <c r="G292" s="159" t="s">
        <v>198</v>
      </c>
      <c r="H292" s="202">
        <v>259</v>
      </c>
      <c r="I292" s="162">
        <v>0</v>
      </c>
      <c r="J292" s="162">
        <v>0</v>
      </c>
      <c r="K292" s="162">
        <v>0</v>
      </c>
      <c r="L292" s="162">
        <v>0</v>
      </c>
    </row>
    <row r="293" spans="1:12" hidden="1">
      <c r="A293" s="155">
        <v>3</v>
      </c>
      <c r="B293" s="156">
        <v>2</v>
      </c>
      <c r="C293" s="156">
        <v>2</v>
      </c>
      <c r="D293" s="156">
        <v>5</v>
      </c>
      <c r="E293" s="156"/>
      <c r="F293" s="158"/>
      <c r="G293" s="157" t="s">
        <v>199</v>
      </c>
      <c r="H293" s="202">
        <v>260</v>
      </c>
      <c r="I293" s="144">
        <f t="shared" ref="I293:L294" si="26">I294</f>
        <v>0</v>
      </c>
      <c r="J293" s="185">
        <f t="shared" si="26"/>
        <v>0</v>
      </c>
      <c r="K293" s="145">
        <f t="shared" si="26"/>
        <v>0</v>
      </c>
      <c r="L293" s="145">
        <f t="shared" si="26"/>
        <v>0</v>
      </c>
    </row>
    <row r="294" spans="1:12" hidden="1">
      <c r="A294" s="155">
        <v>3</v>
      </c>
      <c r="B294" s="156">
        <v>2</v>
      </c>
      <c r="C294" s="156">
        <v>2</v>
      </c>
      <c r="D294" s="156">
        <v>5</v>
      </c>
      <c r="E294" s="156">
        <v>1</v>
      </c>
      <c r="F294" s="158"/>
      <c r="G294" s="157" t="s">
        <v>199</v>
      </c>
      <c r="H294" s="202">
        <v>261</v>
      </c>
      <c r="I294" s="144">
        <f t="shared" si="26"/>
        <v>0</v>
      </c>
      <c r="J294" s="185">
        <f t="shared" si="26"/>
        <v>0</v>
      </c>
      <c r="K294" s="145">
        <f t="shared" si="26"/>
        <v>0</v>
      </c>
      <c r="L294" s="145">
        <f t="shared" si="26"/>
        <v>0</v>
      </c>
    </row>
    <row r="295" spans="1:12" hidden="1">
      <c r="A295" s="155">
        <v>3</v>
      </c>
      <c r="B295" s="156">
        <v>2</v>
      </c>
      <c r="C295" s="156">
        <v>2</v>
      </c>
      <c r="D295" s="156">
        <v>5</v>
      </c>
      <c r="E295" s="156">
        <v>1</v>
      </c>
      <c r="F295" s="158">
        <v>1</v>
      </c>
      <c r="G295" s="157" t="s">
        <v>199</v>
      </c>
      <c r="H295" s="202">
        <v>262</v>
      </c>
      <c r="I295" s="162">
        <v>0</v>
      </c>
      <c r="J295" s="162">
        <v>0</v>
      </c>
      <c r="K295" s="162">
        <v>0</v>
      </c>
      <c r="L295" s="162">
        <v>0</v>
      </c>
    </row>
    <row r="296" spans="1:12" hidden="1">
      <c r="A296" s="155">
        <v>3</v>
      </c>
      <c r="B296" s="156">
        <v>2</v>
      </c>
      <c r="C296" s="156">
        <v>2</v>
      </c>
      <c r="D296" s="156">
        <v>6</v>
      </c>
      <c r="E296" s="156"/>
      <c r="F296" s="158"/>
      <c r="G296" s="157" t="s">
        <v>182</v>
      </c>
      <c r="H296" s="202">
        <v>263</v>
      </c>
      <c r="I296" s="144">
        <f t="shared" ref="I296:L297" si="27">I297</f>
        <v>0</v>
      </c>
      <c r="J296" s="221">
        <f t="shared" si="27"/>
        <v>0</v>
      </c>
      <c r="K296" s="145">
        <f t="shared" si="27"/>
        <v>0</v>
      </c>
      <c r="L296" s="145">
        <f t="shared" si="27"/>
        <v>0</v>
      </c>
    </row>
    <row r="297" spans="1:12" hidden="1">
      <c r="A297" s="155">
        <v>3</v>
      </c>
      <c r="B297" s="156">
        <v>2</v>
      </c>
      <c r="C297" s="156">
        <v>2</v>
      </c>
      <c r="D297" s="156">
        <v>6</v>
      </c>
      <c r="E297" s="156">
        <v>1</v>
      </c>
      <c r="F297" s="158"/>
      <c r="G297" s="157" t="s">
        <v>182</v>
      </c>
      <c r="H297" s="202">
        <v>264</v>
      </c>
      <c r="I297" s="144">
        <f t="shared" si="27"/>
        <v>0</v>
      </c>
      <c r="J297" s="221">
        <f t="shared" si="27"/>
        <v>0</v>
      </c>
      <c r="K297" s="145">
        <f t="shared" si="27"/>
        <v>0</v>
      </c>
      <c r="L297" s="145">
        <f t="shared" si="27"/>
        <v>0</v>
      </c>
    </row>
    <row r="298" spans="1:12" hidden="1">
      <c r="A298" s="155">
        <v>3</v>
      </c>
      <c r="B298" s="177">
        <v>2</v>
      </c>
      <c r="C298" s="177">
        <v>2</v>
      </c>
      <c r="D298" s="156">
        <v>6</v>
      </c>
      <c r="E298" s="177">
        <v>1</v>
      </c>
      <c r="F298" s="178">
        <v>1</v>
      </c>
      <c r="G298" s="179" t="s">
        <v>182</v>
      </c>
      <c r="H298" s="202">
        <v>265</v>
      </c>
      <c r="I298" s="162">
        <v>0</v>
      </c>
      <c r="J298" s="162">
        <v>0</v>
      </c>
      <c r="K298" s="162">
        <v>0</v>
      </c>
      <c r="L298" s="162">
        <v>0</v>
      </c>
    </row>
    <row r="299" spans="1:12" hidden="1">
      <c r="A299" s="159">
        <v>3</v>
      </c>
      <c r="B299" s="155">
        <v>2</v>
      </c>
      <c r="C299" s="156">
        <v>2</v>
      </c>
      <c r="D299" s="156">
        <v>7</v>
      </c>
      <c r="E299" s="156"/>
      <c r="F299" s="158"/>
      <c r="G299" s="157" t="s">
        <v>183</v>
      </c>
      <c r="H299" s="202">
        <v>266</v>
      </c>
      <c r="I299" s="144">
        <f>I300</f>
        <v>0</v>
      </c>
      <c r="J299" s="221">
        <f>J300</f>
        <v>0</v>
      </c>
      <c r="K299" s="145">
        <f>K300</f>
        <v>0</v>
      </c>
      <c r="L299" s="145">
        <f>L300</f>
        <v>0</v>
      </c>
    </row>
    <row r="300" spans="1:12" hidden="1">
      <c r="A300" s="159">
        <v>3</v>
      </c>
      <c r="B300" s="155">
        <v>2</v>
      </c>
      <c r="C300" s="156">
        <v>2</v>
      </c>
      <c r="D300" s="156">
        <v>7</v>
      </c>
      <c r="E300" s="156">
        <v>1</v>
      </c>
      <c r="F300" s="158"/>
      <c r="G300" s="157" t="s">
        <v>183</v>
      </c>
      <c r="H300" s="202">
        <v>267</v>
      </c>
      <c r="I300" s="144">
        <f>I301+I302</f>
        <v>0</v>
      </c>
      <c r="J300" s="144">
        <f>J301+J302</f>
        <v>0</v>
      </c>
      <c r="K300" s="144">
        <f>K301+K302</f>
        <v>0</v>
      </c>
      <c r="L300" s="144">
        <f>L301+L302</f>
        <v>0</v>
      </c>
    </row>
    <row r="301" spans="1:12" ht="25.5" hidden="1" customHeight="1">
      <c r="A301" s="159">
        <v>3</v>
      </c>
      <c r="B301" s="155">
        <v>2</v>
      </c>
      <c r="C301" s="155">
        <v>2</v>
      </c>
      <c r="D301" s="156">
        <v>7</v>
      </c>
      <c r="E301" s="156">
        <v>1</v>
      </c>
      <c r="F301" s="158">
        <v>1</v>
      </c>
      <c r="G301" s="157" t="s">
        <v>184</v>
      </c>
      <c r="H301" s="202">
        <v>268</v>
      </c>
      <c r="I301" s="162">
        <v>0</v>
      </c>
      <c r="J301" s="162">
        <v>0</v>
      </c>
      <c r="K301" s="162">
        <v>0</v>
      </c>
      <c r="L301" s="162">
        <v>0</v>
      </c>
    </row>
    <row r="302" spans="1:12" ht="25.5" hidden="1" customHeight="1">
      <c r="A302" s="159">
        <v>3</v>
      </c>
      <c r="B302" s="155">
        <v>2</v>
      </c>
      <c r="C302" s="155">
        <v>2</v>
      </c>
      <c r="D302" s="156">
        <v>7</v>
      </c>
      <c r="E302" s="156">
        <v>1</v>
      </c>
      <c r="F302" s="158">
        <v>2</v>
      </c>
      <c r="G302" s="157" t="s">
        <v>185</v>
      </c>
      <c r="H302" s="202">
        <v>269</v>
      </c>
      <c r="I302" s="162">
        <v>0</v>
      </c>
      <c r="J302" s="162">
        <v>0</v>
      </c>
      <c r="K302" s="162">
        <v>0</v>
      </c>
      <c r="L302" s="162">
        <v>0</v>
      </c>
    </row>
    <row r="303" spans="1:12" ht="25.5" hidden="1" customHeight="1">
      <c r="A303" s="163">
        <v>3</v>
      </c>
      <c r="B303" s="163">
        <v>3</v>
      </c>
      <c r="C303" s="140"/>
      <c r="D303" s="141"/>
      <c r="E303" s="141"/>
      <c r="F303" s="143"/>
      <c r="G303" s="142" t="s">
        <v>200</v>
      </c>
      <c r="H303" s="202">
        <v>270</v>
      </c>
      <c r="I303" s="144">
        <f>SUM(I304+I336)</f>
        <v>0</v>
      </c>
      <c r="J303" s="221">
        <f>SUM(J304+J336)</f>
        <v>0</v>
      </c>
      <c r="K303" s="145">
        <f>SUM(K304+K336)</f>
        <v>0</v>
      </c>
      <c r="L303" s="145">
        <f>SUM(L304+L336)</f>
        <v>0</v>
      </c>
    </row>
    <row r="304" spans="1:12" ht="38.25" hidden="1" customHeight="1">
      <c r="A304" s="159">
        <v>3</v>
      </c>
      <c r="B304" s="159">
        <v>3</v>
      </c>
      <c r="C304" s="155">
        <v>1</v>
      </c>
      <c r="D304" s="156"/>
      <c r="E304" s="156"/>
      <c r="F304" s="158"/>
      <c r="G304" s="157" t="s">
        <v>201</v>
      </c>
      <c r="H304" s="202">
        <v>271</v>
      </c>
      <c r="I304" s="144">
        <f>SUM(I305+I314+I318+I322+I326+I329+I332)</f>
        <v>0</v>
      </c>
      <c r="J304" s="221">
        <f>SUM(J305+J314+J318+J322+J326+J329+J332)</f>
        <v>0</v>
      </c>
      <c r="K304" s="145">
        <f>SUM(K305+K314+K318+K322+K326+K329+K332)</f>
        <v>0</v>
      </c>
      <c r="L304" s="145">
        <f>SUM(L305+L314+L318+L322+L326+L329+L332)</f>
        <v>0</v>
      </c>
    </row>
    <row r="305" spans="1:12" hidden="1">
      <c r="A305" s="159">
        <v>3</v>
      </c>
      <c r="B305" s="159">
        <v>3</v>
      </c>
      <c r="C305" s="155">
        <v>1</v>
      </c>
      <c r="D305" s="156">
        <v>1</v>
      </c>
      <c r="E305" s="156"/>
      <c r="F305" s="158"/>
      <c r="G305" s="157" t="s">
        <v>187</v>
      </c>
      <c r="H305" s="202">
        <v>272</v>
      </c>
      <c r="I305" s="144">
        <f>SUM(I306+I308+I311)</f>
        <v>0</v>
      </c>
      <c r="J305" s="144">
        <f>SUM(J306+J308+J311)</f>
        <v>0</v>
      </c>
      <c r="K305" s="144">
        <f>SUM(K306+K308+K311)</f>
        <v>0</v>
      </c>
      <c r="L305" s="144">
        <f>SUM(L306+L308+L311)</f>
        <v>0</v>
      </c>
    </row>
    <row r="306" spans="1:12" hidden="1">
      <c r="A306" s="159">
        <v>3</v>
      </c>
      <c r="B306" s="159">
        <v>3</v>
      </c>
      <c r="C306" s="155">
        <v>1</v>
      </c>
      <c r="D306" s="156">
        <v>1</v>
      </c>
      <c r="E306" s="156">
        <v>1</v>
      </c>
      <c r="F306" s="158"/>
      <c r="G306" s="157" t="s">
        <v>165</v>
      </c>
      <c r="H306" s="202">
        <v>273</v>
      </c>
      <c r="I306" s="144">
        <f>SUM(I307:I307)</f>
        <v>0</v>
      </c>
      <c r="J306" s="221">
        <f>SUM(J307:J307)</f>
        <v>0</v>
      </c>
      <c r="K306" s="145">
        <f>SUM(K307:K307)</f>
        <v>0</v>
      </c>
      <c r="L306" s="145">
        <f>SUM(L307:L307)</f>
        <v>0</v>
      </c>
    </row>
    <row r="307" spans="1:12" hidden="1">
      <c r="A307" s="159">
        <v>3</v>
      </c>
      <c r="B307" s="159">
        <v>3</v>
      </c>
      <c r="C307" s="155">
        <v>1</v>
      </c>
      <c r="D307" s="156">
        <v>1</v>
      </c>
      <c r="E307" s="156">
        <v>1</v>
      </c>
      <c r="F307" s="158">
        <v>1</v>
      </c>
      <c r="G307" s="157" t="s">
        <v>165</v>
      </c>
      <c r="H307" s="202">
        <v>274</v>
      </c>
      <c r="I307" s="162">
        <v>0</v>
      </c>
      <c r="J307" s="162">
        <v>0</v>
      </c>
      <c r="K307" s="162">
        <v>0</v>
      </c>
      <c r="L307" s="162">
        <v>0</v>
      </c>
    </row>
    <row r="308" spans="1:12" hidden="1">
      <c r="A308" s="159">
        <v>3</v>
      </c>
      <c r="B308" s="159">
        <v>3</v>
      </c>
      <c r="C308" s="155">
        <v>1</v>
      </c>
      <c r="D308" s="156">
        <v>1</v>
      </c>
      <c r="E308" s="156">
        <v>2</v>
      </c>
      <c r="F308" s="158"/>
      <c r="G308" s="157" t="s">
        <v>188</v>
      </c>
      <c r="H308" s="202">
        <v>275</v>
      </c>
      <c r="I308" s="144">
        <f>SUM(I309:I310)</f>
        <v>0</v>
      </c>
      <c r="J308" s="144">
        <f>SUM(J309:J310)</f>
        <v>0</v>
      </c>
      <c r="K308" s="144">
        <f>SUM(K309:K310)</f>
        <v>0</v>
      </c>
      <c r="L308" s="144">
        <f>SUM(L309:L310)</f>
        <v>0</v>
      </c>
    </row>
    <row r="309" spans="1:12" hidden="1">
      <c r="A309" s="159">
        <v>3</v>
      </c>
      <c r="B309" s="159">
        <v>3</v>
      </c>
      <c r="C309" s="155">
        <v>1</v>
      </c>
      <c r="D309" s="156">
        <v>1</v>
      </c>
      <c r="E309" s="156">
        <v>2</v>
      </c>
      <c r="F309" s="158">
        <v>1</v>
      </c>
      <c r="G309" s="157" t="s">
        <v>167</v>
      </c>
      <c r="H309" s="202">
        <v>276</v>
      </c>
      <c r="I309" s="162">
        <v>0</v>
      </c>
      <c r="J309" s="162">
        <v>0</v>
      </c>
      <c r="K309" s="162">
        <v>0</v>
      </c>
      <c r="L309" s="162">
        <v>0</v>
      </c>
    </row>
    <row r="310" spans="1:12" hidden="1">
      <c r="A310" s="159">
        <v>3</v>
      </c>
      <c r="B310" s="159">
        <v>3</v>
      </c>
      <c r="C310" s="155">
        <v>1</v>
      </c>
      <c r="D310" s="156">
        <v>1</v>
      </c>
      <c r="E310" s="156">
        <v>2</v>
      </c>
      <c r="F310" s="158">
        <v>2</v>
      </c>
      <c r="G310" s="157" t="s">
        <v>168</v>
      </c>
      <c r="H310" s="202">
        <v>277</v>
      </c>
      <c r="I310" s="162">
        <v>0</v>
      </c>
      <c r="J310" s="162">
        <v>0</v>
      </c>
      <c r="K310" s="162">
        <v>0</v>
      </c>
      <c r="L310" s="162">
        <v>0</v>
      </c>
    </row>
    <row r="311" spans="1:12" hidden="1">
      <c r="A311" s="159">
        <v>3</v>
      </c>
      <c r="B311" s="159">
        <v>3</v>
      </c>
      <c r="C311" s="155">
        <v>1</v>
      </c>
      <c r="D311" s="156">
        <v>1</v>
      </c>
      <c r="E311" s="156">
        <v>3</v>
      </c>
      <c r="F311" s="158"/>
      <c r="G311" s="157" t="s">
        <v>169</v>
      </c>
      <c r="H311" s="202">
        <v>278</v>
      </c>
      <c r="I311" s="144">
        <f>SUM(I312:I313)</f>
        <v>0</v>
      </c>
      <c r="J311" s="144">
        <f>SUM(J312:J313)</f>
        <v>0</v>
      </c>
      <c r="K311" s="144">
        <f>SUM(K312:K313)</f>
        <v>0</v>
      </c>
      <c r="L311" s="144">
        <f>SUM(L312:L313)</f>
        <v>0</v>
      </c>
    </row>
    <row r="312" spans="1:12" hidden="1">
      <c r="A312" s="159">
        <v>3</v>
      </c>
      <c r="B312" s="159">
        <v>3</v>
      </c>
      <c r="C312" s="155">
        <v>1</v>
      </c>
      <c r="D312" s="156">
        <v>1</v>
      </c>
      <c r="E312" s="156">
        <v>3</v>
      </c>
      <c r="F312" s="158">
        <v>1</v>
      </c>
      <c r="G312" s="157" t="s">
        <v>170</v>
      </c>
      <c r="H312" s="202">
        <v>279</v>
      </c>
      <c r="I312" s="162">
        <v>0</v>
      </c>
      <c r="J312" s="162">
        <v>0</v>
      </c>
      <c r="K312" s="162">
        <v>0</v>
      </c>
      <c r="L312" s="162">
        <v>0</v>
      </c>
    </row>
    <row r="313" spans="1:12" hidden="1">
      <c r="A313" s="159">
        <v>3</v>
      </c>
      <c r="B313" s="159">
        <v>3</v>
      </c>
      <c r="C313" s="155">
        <v>1</v>
      </c>
      <c r="D313" s="156">
        <v>1</v>
      </c>
      <c r="E313" s="156">
        <v>3</v>
      </c>
      <c r="F313" s="158">
        <v>2</v>
      </c>
      <c r="G313" s="157" t="s">
        <v>189</v>
      </c>
      <c r="H313" s="202">
        <v>280</v>
      </c>
      <c r="I313" s="162">
        <v>0</v>
      </c>
      <c r="J313" s="162">
        <v>0</v>
      </c>
      <c r="K313" s="162">
        <v>0</v>
      </c>
      <c r="L313" s="162">
        <v>0</v>
      </c>
    </row>
    <row r="314" spans="1:12" hidden="1">
      <c r="A314" s="175">
        <v>3</v>
      </c>
      <c r="B314" s="150">
        <v>3</v>
      </c>
      <c r="C314" s="155">
        <v>1</v>
      </c>
      <c r="D314" s="156">
        <v>2</v>
      </c>
      <c r="E314" s="156"/>
      <c r="F314" s="158"/>
      <c r="G314" s="157" t="s">
        <v>202</v>
      </c>
      <c r="H314" s="202">
        <v>281</v>
      </c>
      <c r="I314" s="144">
        <f>I315</f>
        <v>0</v>
      </c>
      <c r="J314" s="221">
        <f>J315</f>
        <v>0</v>
      </c>
      <c r="K314" s="145">
        <f>K315</f>
        <v>0</v>
      </c>
      <c r="L314" s="145">
        <f>L315</f>
        <v>0</v>
      </c>
    </row>
    <row r="315" spans="1:12" hidden="1">
      <c r="A315" s="175">
        <v>3</v>
      </c>
      <c r="B315" s="175">
        <v>3</v>
      </c>
      <c r="C315" s="150">
        <v>1</v>
      </c>
      <c r="D315" s="148">
        <v>2</v>
      </c>
      <c r="E315" s="148">
        <v>1</v>
      </c>
      <c r="F315" s="151"/>
      <c r="G315" s="157" t="s">
        <v>202</v>
      </c>
      <c r="H315" s="202">
        <v>282</v>
      </c>
      <c r="I315" s="165">
        <f>SUM(I316:I317)</f>
        <v>0</v>
      </c>
      <c r="J315" s="222">
        <f>SUM(J316:J317)</f>
        <v>0</v>
      </c>
      <c r="K315" s="166">
        <f>SUM(K316:K317)</f>
        <v>0</v>
      </c>
      <c r="L315" s="166">
        <f>SUM(L316:L317)</f>
        <v>0</v>
      </c>
    </row>
    <row r="316" spans="1:12" ht="25.5" hidden="1" customHeight="1">
      <c r="A316" s="159">
        <v>3</v>
      </c>
      <c r="B316" s="159">
        <v>3</v>
      </c>
      <c r="C316" s="155">
        <v>1</v>
      </c>
      <c r="D316" s="156">
        <v>2</v>
      </c>
      <c r="E316" s="156">
        <v>1</v>
      </c>
      <c r="F316" s="158">
        <v>1</v>
      </c>
      <c r="G316" s="157" t="s">
        <v>203</v>
      </c>
      <c r="H316" s="202">
        <v>283</v>
      </c>
      <c r="I316" s="162">
        <v>0</v>
      </c>
      <c r="J316" s="162">
        <v>0</v>
      </c>
      <c r="K316" s="162">
        <v>0</v>
      </c>
      <c r="L316" s="162">
        <v>0</v>
      </c>
    </row>
    <row r="317" spans="1:12" hidden="1">
      <c r="A317" s="167">
        <v>3</v>
      </c>
      <c r="B317" s="205">
        <v>3</v>
      </c>
      <c r="C317" s="176">
        <v>1</v>
      </c>
      <c r="D317" s="177">
        <v>2</v>
      </c>
      <c r="E317" s="177">
        <v>1</v>
      </c>
      <c r="F317" s="178">
        <v>2</v>
      </c>
      <c r="G317" s="179" t="s">
        <v>204</v>
      </c>
      <c r="H317" s="202">
        <v>284</v>
      </c>
      <c r="I317" s="162">
        <v>0</v>
      </c>
      <c r="J317" s="162">
        <v>0</v>
      </c>
      <c r="K317" s="162">
        <v>0</v>
      </c>
      <c r="L317" s="162">
        <v>0</v>
      </c>
    </row>
    <row r="318" spans="1:12" ht="25.5" hidden="1" customHeight="1">
      <c r="A318" s="155">
        <v>3</v>
      </c>
      <c r="B318" s="157">
        <v>3</v>
      </c>
      <c r="C318" s="155">
        <v>1</v>
      </c>
      <c r="D318" s="156">
        <v>3</v>
      </c>
      <c r="E318" s="156"/>
      <c r="F318" s="158"/>
      <c r="G318" s="157" t="s">
        <v>205</v>
      </c>
      <c r="H318" s="202">
        <v>285</v>
      </c>
      <c r="I318" s="144">
        <f>I319</f>
        <v>0</v>
      </c>
      <c r="J318" s="221">
        <f>J319</f>
        <v>0</v>
      </c>
      <c r="K318" s="145">
        <f>K319</f>
        <v>0</v>
      </c>
      <c r="L318" s="145">
        <f>L319</f>
        <v>0</v>
      </c>
    </row>
    <row r="319" spans="1:12" ht="25.5" hidden="1" customHeight="1">
      <c r="A319" s="155">
        <v>3</v>
      </c>
      <c r="B319" s="179">
        <v>3</v>
      </c>
      <c r="C319" s="176">
        <v>1</v>
      </c>
      <c r="D319" s="177">
        <v>3</v>
      </c>
      <c r="E319" s="177">
        <v>1</v>
      </c>
      <c r="F319" s="178"/>
      <c r="G319" s="157" t="s">
        <v>205</v>
      </c>
      <c r="H319" s="202">
        <v>286</v>
      </c>
      <c r="I319" s="145">
        <f>I320+I321</f>
        <v>0</v>
      </c>
      <c r="J319" s="145">
        <f>J320+J321</f>
        <v>0</v>
      </c>
      <c r="K319" s="145">
        <f>K320+K321</f>
        <v>0</v>
      </c>
      <c r="L319" s="145">
        <f>L320+L321</f>
        <v>0</v>
      </c>
    </row>
    <row r="320" spans="1:12" ht="25.5" hidden="1" customHeight="1">
      <c r="A320" s="155">
        <v>3</v>
      </c>
      <c r="B320" s="157">
        <v>3</v>
      </c>
      <c r="C320" s="155">
        <v>1</v>
      </c>
      <c r="D320" s="156">
        <v>3</v>
      </c>
      <c r="E320" s="156">
        <v>1</v>
      </c>
      <c r="F320" s="158">
        <v>1</v>
      </c>
      <c r="G320" s="157" t="s">
        <v>206</v>
      </c>
      <c r="H320" s="202">
        <v>287</v>
      </c>
      <c r="I320" s="210">
        <v>0</v>
      </c>
      <c r="J320" s="210">
        <v>0</v>
      </c>
      <c r="K320" s="210">
        <v>0</v>
      </c>
      <c r="L320" s="209">
        <v>0</v>
      </c>
    </row>
    <row r="321" spans="1:12" ht="25.5" hidden="1" customHeight="1">
      <c r="A321" s="155">
        <v>3</v>
      </c>
      <c r="B321" s="157">
        <v>3</v>
      </c>
      <c r="C321" s="155">
        <v>1</v>
      </c>
      <c r="D321" s="156">
        <v>3</v>
      </c>
      <c r="E321" s="156">
        <v>1</v>
      </c>
      <c r="F321" s="158">
        <v>2</v>
      </c>
      <c r="G321" s="157" t="s">
        <v>207</v>
      </c>
      <c r="H321" s="202">
        <v>288</v>
      </c>
      <c r="I321" s="162">
        <v>0</v>
      </c>
      <c r="J321" s="162">
        <v>0</v>
      </c>
      <c r="K321" s="162">
        <v>0</v>
      </c>
      <c r="L321" s="162">
        <v>0</v>
      </c>
    </row>
    <row r="322" spans="1:12" hidden="1">
      <c r="A322" s="155">
        <v>3</v>
      </c>
      <c r="B322" s="157">
        <v>3</v>
      </c>
      <c r="C322" s="155">
        <v>1</v>
      </c>
      <c r="D322" s="156">
        <v>4</v>
      </c>
      <c r="E322" s="156"/>
      <c r="F322" s="158"/>
      <c r="G322" s="157" t="s">
        <v>208</v>
      </c>
      <c r="H322" s="202">
        <v>289</v>
      </c>
      <c r="I322" s="144">
        <f>I323</f>
        <v>0</v>
      </c>
      <c r="J322" s="221">
        <f>J323</f>
        <v>0</v>
      </c>
      <c r="K322" s="145">
        <f>K323</f>
        <v>0</v>
      </c>
      <c r="L322" s="145">
        <f>L323</f>
        <v>0</v>
      </c>
    </row>
    <row r="323" spans="1:12" hidden="1">
      <c r="A323" s="159">
        <v>3</v>
      </c>
      <c r="B323" s="155">
        <v>3</v>
      </c>
      <c r="C323" s="156">
        <v>1</v>
      </c>
      <c r="D323" s="156">
        <v>4</v>
      </c>
      <c r="E323" s="156">
        <v>1</v>
      </c>
      <c r="F323" s="158"/>
      <c r="G323" s="157" t="s">
        <v>208</v>
      </c>
      <c r="H323" s="202">
        <v>290</v>
      </c>
      <c r="I323" s="144">
        <f>SUM(I324:I325)</f>
        <v>0</v>
      </c>
      <c r="J323" s="144">
        <f>SUM(J324:J325)</f>
        <v>0</v>
      </c>
      <c r="K323" s="144">
        <f>SUM(K324:K325)</f>
        <v>0</v>
      </c>
      <c r="L323" s="144">
        <f>SUM(L324:L325)</f>
        <v>0</v>
      </c>
    </row>
    <row r="324" spans="1:12" hidden="1">
      <c r="A324" s="159">
        <v>3</v>
      </c>
      <c r="B324" s="155">
        <v>3</v>
      </c>
      <c r="C324" s="156">
        <v>1</v>
      </c>
      <c r="D324" s="156">
        <v>4</v>
      </c>
      <c r="E324" s="156">
        <v>1</v>
      </c>
      <c r="F324" s="158">
        <v>1</v>
      </c>
      <c r="G324" s="157" t="s">
        <v>209</v>
      </c>
      <c r="H324" s="202">
        <v>291</v>
      </c>
      <c r="I324" s="161">
        <v>0</v>
      </c>
      <c r="J324" s="162">
        <v>0</v>
      </c>
      <c r="K324" s="162">
        <v>0</v>
      </c>
      <c r="L324" s="161">
        <v>0</v>
      </c>
    </row>
    <row r="325" spans="1:12" hidden="1">
      <c r="A325" s="155">
        <v>3</v>
      </c>
      <c r="B325" s="156">
        <v>3</v>
      </c>
      <c r="C325" s="156">
        <v>1</v>
      </c>
      <c r="D325" s="156">
        <v>4</v>
      </c>
      <c r="E325" s="156">
        <v>1</v>
      </c>
      <c r="F325" s="158">
        <v>2</v>
      </c>
      <c r="G325" s="157" t="s">
        <v>210</v>
      </c>
      <c r="H325" s="202">
        <v>292</v>
      </c>
      <c r="I325" s="162">
        <v>0</v>
      </c>
      <c r="J325" s="210">
        <v>0</v>
      </c>
      <c r="K325" s="210">
        <v>0</v>
      </c>
      <c r="L325" s="209">
        <v>0</v>
      </c>
    </row>
    <row r="326" spans="1:12" hidden="1">
      <c r="A326" s="155">
        <v>3</v>
      </c>
      <c r="B326" s="156">
        <v>3</v>
      </c>
      <c r="C326" s="156">
        <v>1</v>
      </c>
      <c r="D326" s="156">
        <v>5</v>
      </c>
      <c r="E326" s="156"/>
      <c r="F326" s="158"/>
      <c r="G326" s="157" t="s">
        <v>211</v>
      </c>
      <c r="H326" s="202">
        <v>293</v>
      </c>
      <c r="I326" s="166">
        <f t="shared" ref="I326:L327" si="28">I327</f>
        <v>0</v>
      </c>
      <c r="J326" s="221">
        <f t="shared" si="28"/>
        <v>0</v>
      </c>
      <c r="K326" s="145">
        <f t="shared" si="28"/>
        <v>0</v>
      </c>
      <c r="L326" s="145">
        <f t="shared" si="28"/>
        <v>0</v>
      </c>
    </row>
    <row r="327" spans="1:12" hidden="1">
      <c r="A327" s="150">
        <v>3</v>
      </c>
      <c r="B327" s="177">
        <v>3</v>
      </c>
      <c r="C327" s="177">
        <v>1</v>
      </c>
      <c r="D327" s="177">
        <v>5</v>
      </c>
      <c r="E327" s="177">
        <v>1</v>
      </c>
      <c r="F327" s="178"/>
      <c r="G327" s="157" t="s">
        <v>211</v>
      </c>
      <c r="H327" s="202">
        <v>294</v>
      </c>
      <c r="I327" s="145">
        <f t="shared" si="28"/>
        <v>0</v>
      </c>
      <c r="J327" s="222">
        <f t="shared" si="28"/>
        <v>0</v>
      </c>
      <c r="K327" s="166">
        <f t="shared" si="28"/>
        <v>0</v>
      </c>
      <c r="L327" s="166">
        <f t="shared" si="28"/>
        <v>0</v>
      </c>
    </row>
    <row r="328" spans="1:12" hidden="1">
      <c r="A328" s="155">
        <v>3</v>
      </c>
      <c r="B328" s="156">
        <v>3</v>
      </c>
      <c r="C328" s="156">
        <v>1</v>
      </c>
      <c r="D328" s="156">
        <v>5</v>
      </c>
      <c r="E328" s="156">
        <v>1</v>
      </c>
      <c r="F328" s="158">
        <v>1</v>
      </c>
      <c r="G328" s="157" t="s">
        <v>212</v>
      </c>
      <c r="H328" s="202">
        <v>295</v>
      </c>
      <c r="I328" s="162">
        <v>0</v>
      </c>
      <c r="J328" s="210">
        <v>0</v>
      </c>
      <c r="K328" s="210">
        <v>0</v>
      </c>
      <c r="L328" s="209">
        <v>0</v>
      </c>
    </row>
    <row r="329" spans="1:12" hidden="1">
      <c r="A329" s="155">
        <v>3</v>
      </c>
      <c r="B329" s="156">
        <v>3</v>
      </c>
      <c r="C329" s="156">
        <v>1</v>
      </c>
      <c r="D329" s="156">
        <v>6</v>
      </c>
      <c r="E329" s="156"/>
      <c r="F329" s="158"/>
      <c r="G329" s="157" t="s">
        <v>182</v>
      </c>
      <c r="H329" s="202">
        <v>296</v>
      </c>
      <c r="I329" s="145">
        <f t="shared" ref="I329:L330" si="29">I330</f>
        <v>0</v>
      </c>
      <c r="J329" s="221">
        <f t="shared" si="29"/>
        <v>0</v>
      </c>
      <c r="K329" s="145">
        <f t="shared" si="29"/>
        <v>0</v>
      </c>
      <c r="L329" s="145">
        <f t="shared" si="29"/>
        <v>0</v>
      </c>
    </row>
    <row r="330" spans="1:12" hidden="1">
      <c r="A330" s="155">
        <v>3</v>
      </c>
      <c r="B330" s="156">
        <v>3</v>
      </c>
      <c r="C330" s="156">
        <v>1</v>
      </c>
      <c r="D330" s="156">
        <v>6</v>
      </c>
      <c r="E330" s="156">
        <v>1</v>
      </c>
      <c r="F330" s="158"/>
      <c r="G330" s="157" t="s">
        <v>182</v>
      </c>
      <c r="H330" s="202">
        <v>297</v>
      </c>
      <c r="I330" s="144">
        <f t="shared" si="29"/>
        <v>0</v>
      </c>
      <c r="J330" s="221">
        <f t="shared" si="29"/>
        <v>0</v>
      </c>
      <c r="K330" s="145">
        <f t="shared" si="29"/>
        <v>0</v>
      </c>
      <c r="L330" s="145">
        <f t="shared" si="29"/>
        <v>0</v>
      </c>
    </row>
    <row r="331" spans="1:12" hidden="1">
      <c r="A331" s="155">
        <v>3</v>
      </c>
      <c r="B331" s="156">
        <v>3</v>
      </c>
      <c r="C331" s="156">
        <v>1</v>
      </c>
      <c r="D331" s="156">
        <v>6</v>
      </c>
      <c r="E331" s="156">
        <v>1</v>
      </c>
      <c r="F331" s="158">
        <v>1</v>
      </c>
      <c r="G331" s="157" t="s">
        <v>182</v>
      </c>
      <c r="H331" s="202">
        <v>298</v>
      </c>
      <c r="I331" s="210">
        <v>0</v>
      </c>
      <c r="J331" s="210">
        <v>0</v>
      </c>
      <c r="K331" s="210">
        <v>0</v>
      </c>
      <c r="L331" s="209">
        <v>0</v>
      </c>
    </row>
    <row r="332" spans="1:12" hidden="1">
      <c r="A332" s="155">
        <v>3</v>
      </c>
      <c r="B332" s="156">
        <v>3</v>
      </c>
      <c r="C332" s="156">
        <v>1</v>
      </c>
      <c r="D332" s="156">
        <v>7</v>
      </c>
      <c r="E332" s="156"/>
      <c r="F332" s="158"/>
      <c r="G332" s="157" t="s">
        <v>213</v>
      </c>
      <c r="H332" s="202">
        <v>299</v>
      </c>
      <c r="I332" s="144">
        <f>I333</f>
        <v>0</v>
      </c>
      <c r="J332" s="221">
        <f>J333</f>
        <v>0</v>
      </c>
      <c r="K332" s="145">
        <f>K333</f>
        <v>0</v>
      </c>
      <c r="L332" s="145">
        <f>L333</f>
        <v>0</v>
      </c>
    </row>
    <row r="333" spans="1:12" hidden="1">
      <c r="A333" s="155">
        <v>3</v>
      </c>
      <c r="B333" s="156">
        <v>3</v>
      </c>
      <c r="C333" s="156">
        <v>1</v>
      </c>
      <c r="D333" s="156">
        <v>7</v>
      </c>
      <c r="E333" s="156">
        <v>1</v>
      </c>
      <c r="F333" s="158"/>
      <c r="G333" s="157" t="s">
        <v>213</v>
      </c>
      <c r="H333" s="202">
        <v>300</v>
      </c>
      <c r="I333" s="144">
        <f>I334+I335</f>
        <v>0</v>
      </c>
      <c r="J333" s="144">
        <f>J334+J335</f>
        <v>0</v>
      </c>
      <c r="K333" s="144">
        <f>K334+K335</f>
        <v>0</v>
      </c>
      <c r="L333" s="144">
        <f>L334+L335</f>
        <v>0</v>
      </c>
    </row>
    <row r="334" spans="1:12" ht="25.5" hidden="1" customHeight="1">
      <c r="A334" s="155">
        <v>3</v>
      </c>
      <c r="B334" s="156">
        <v>3</v>
      </c>
      <c r="C334" s="156">
        <v>1</v>
      </c>
      <c r="D334" s="156">
        <v>7</v>
      </c>
      <c r="E334" s="156">
        <v>1</v>
      </c>
      <c r="F334" s="158">
        <v>1</v>
      </c>
      <c r="G334" s="157" t="s">
        <v>214</v>
      </c>
      <c r="H334" s="202">
        <v>301</v>
      </c>
      <c r="I334" s="210">
        <v>0</v>
      </c>
      <c r="J334" s="210">
        <v>0</v>
      </c>
      <c r="K334" s="210">
        <v>0</v>
      </c>
      <c r="L334" s="209">
        <v>0</v>
      </c>
    </row>
    <row r="335" spans="1:12" ht="25.5" hidden="1" customHeight="1">
      <c r="A335" s="155">
        <v>3</v>
      </c>
      <c r="B335" s="156">
        <v>3</v>
      </c>
      <c r="C335" s="156">
        <v>1</v>
      </c>
      <c r="D335" s="156">
        <v>7</v>
      </c>
      <c r="E335" s="156">
        <v>1</v>
      </c>
      <c r="F335" s="158">
        <v>2</v>
      </c>
      <c r="G335" s="157" t="s">
        <v>215</v>
      </c>
      <c r="H335" s="202">
        <v>302</v>
      </c>
      <c r="I335" s="162">
        <v>0</v>
      </c>
      <c r="J335" s="162">
        <v>0</v>
      </c>
      <c r="K335" s="162">
        <v>0</v>
      </c>
      <c r="L335" s="162">
        <v>0</v>
      </c>
    </row>
    <row r="336" spans="1:12" ht="38.25" hidden="1" customHeight="1">
      <c r="A336" s="155">
        <v>3</v>
      </c>
      <c r="B336" s="156">
        <v>3</v>
      </c>
      <c r="C336" s="156">
        <v>2</v>
      </c>
      <c r="D336" s="156"/>
      <c r="E336" s="156"/>
      <c r="F336" s="158"/>
      <c r="G336" s="157" t="s">
        <v>216</v>
      </c>
      <c r="H336" s="202">
        <v>303</v>
      </c>
      <c r="I336" s="144">
        <f>SUM(I337+I346+I350+I354+I358+I361+I364)</f>
        <v>0</v>
      </c>
      <c r="J336" s="221">
        <f>SUM(J337+J346+J350+J354+J358+J361+J364)</f>
        <v>0</v>
      </c>
      <c r="K336" s="145">
        <f>SUM(K337+K346+K350+K354+K358+K361+K364)</f>
        <v>0</v>
      </c>
      <c r="L336" s="145">
        <f>SUM(L337+L346+L350+L354+L358+L361+L364)</f>
        <v>0</v>
      </c>
    </row>
    <row r="337" spans="1:15" hidden="1">
      <c r="A337" s="155">
        <v>3</v>
      </c>
      <c r="B337" s="156">
        <v>3</v>
      </c>
      <c r="C337" s="156">
        <v>2</v>
      </c>
      <c r="D337" s="156">
        <v>1</v>
      </c>
      <c r="E337" s="156"/>
      <c r="F337" s="158"/>
      <c r="G337" s="157" t="s">
        <v>164</v>
      </c>
      <c r="H337" s="202">
        <v>304</v>
      </c>
      <c r="I337" s="144">
        <f>I338</f>
        <v>0</v>
      </c>
      <c r="J337" s="221">
        <f>J338</f>
        <v>0</v>
      </c>
      <c r="K337" s="145">
        <f>K338</f>
        <v>0</v>
      </c>
      <c r="L337" s="145">
        <f>L338</f>
        <v>0</v>
      </c>
    </row>
    <row r="338" spans="1:15" hidden="1">
      <c r="A338" s="159">
        <v>3</v>
      </c>
      <c r="B338" s="155">
        <v>3</v>
      </c>
      <c r="C338" s="156">
        <v>2</v>
      </c>
      <c r="D338" s="157">
        <v>1</v>
      </c>
      <c r="E338" s="155">
        <v>1</v>
      </c>
      <c r="F338" s="158"/>
      <c r="G338" s="157" t="s">
        <v>164</v>
      </c>
      <c r="H338" s="202">
        <v>305</v>
      </c>
      <c r="I338" s="144">
        <f>SUM(I339:I339)</f>
        <v>0</v>
      </c>
      <c r="J338" s="144">
        <f>SUM(J339:J339)</f>
        <v>0</v>
      </c>
      <c r="K338" s="144">
        <f>SUM(K339:K339)</f>
        <v>0</v>
      </c>
      <c r="L338" s="144">
        <f>SUM(L339:L339)</f>
        <v>0</v>
      </c>
      <c r="M338" s="223"/>
      <c r="N338" s="223"/>
      <c r="O338" s="223"/>
    </row>
    <row r="339" spans="1:15" hidden="1">
      <c r="A339" s="159">
        <v>3</v>
      </c>
      <c r="B339" s="155">
        <v>3</v>
      </c>
      <c r="C339" s="156">
        <v>2</v>
      </c>
      <c r="D339" s="157">
        <v>1</v>
      </c>
      <c r="E339" s="155">
        <v>1</v>
      </c>
      <c r="F339" s="158">
        <v>1</v>
      </c>
      <c r="G339" s="157" t="s">
        <v>165</v>
      </c>
      <c r="H339" s="202">
        <v>306</v>
      </c>
      <c r="I339" s="210">
        <v>0</v>
      </c>
      <c r="J339" s="210">
        <v>0</v>
      </c>
      <c r="K339" s="210">
        <v>0</v>
      </c>
      <c r="L339" s="209">
        <v>0</v>
      </c>
    </row>
    <row r="340" spans="1:15" hidden="1">
      <c r="A340" s="159">
        <v>3</v>
      </c>
      <c r="B340" s="155">
        <v>3</v>
      </c>
      <c r="C340" s="156">
        <v>2</v>
      </c>
      <c r="D340" s="157">
        <v>1</v>
      </c>
      <c r="E340" s="155">
        <v>2</v>
      </c>
      <c r="F340" s="158"/>
      <c r="G340" s="179" t="s">
        <v>188</v>
      </c>
      <c r="H340" s="202">
        <v>307</v>
      </c>
      <c r="I340" s="144">
        <f>SUM(I341:I342)</f>
        <v>0</v>
      </c>
      <c r="J340" s="144">
        <f>SUM(J341:J342)</f>
        <v>0</v>
      </c>
      <c r="K340" s="144">
        <f>SUM(K341:K342)</f>
        <v>0</v>
      </c>
      <c r="L340" s="144">
        <f>SUM(L341:L342)</f>
        <v>0</v>
      </c>
    </row>
    <row r="341" spans="1:15" hidden="1">
      <c r="A341" s="159">
        <v>3</v>
      </c>
      <c r="B341" s="155">
        <v>3</v>
      </c>
      <c r="C341" s="156">
        <v>2</v>
      </c>
      <c r="D341" s="157">
        <v>1</v>
      </c>
      <c r="E341" s="155">
        <v>2</v>
      </c>
      <c r="F341" s="158">
        <v>1</v>
      </c>
      <c r="G341" s="179" t="s">
        <v>167</v>
      </c>
      <c r="H341" s="202">
        <v>308</v>
      </c>
      <c r="I341" s="210">
        <v>0</v>
      </c>
      <c r="J341" s="210">
        <v>0</v>
      </c>
      <c r="K341" s="210">
        <v>0</v>
      </c>
      <c r="L341" s="209">
        <v>0</v>
      </c>
    </row>
    <row r="342" spans="1:15" hidden="1">
      <c r="A342" s="159">
        <v>3</v>
      </c>
      <c r="B342" s="155">
        <v>3</v>
      </c>
      <c r="C342" s="156">
        <v>2</v>
      </c>
      <c r="D342" s="157">
        <v>1</v>
      </c>
      <c r="E342" s="155">
        <v>2</v>
      </c>
      <c r="F342" s="158">
        <v>2</v>
      </c>
      <c r="G342" s="179" t="s">
        <v>168</v>
      </c>
      <c r="H342" s="202">
        <v>309</v>
      </c>
      <c r="I342" s="162">
        <v>0</v>
      </c>
      <c r="J342" s="162">
        <v>0</v>
      </c>
      <c r="K342" s="162">
        <v>0</v>
      </c>
      <c r="L342" s="162">
        <v>0</v>
      </c>
    </row>
    <row r="343" spans="1:15" hidden="1">
      <c r="A343" s="159">
        <v>3</v>
      </c>
      <c r="B343" s="155">
        <v>3</v>
      </c>
      <c r="C343" s="156">
        <v>2</v>
      </c>
      <c r="D343" s="157">
        <v>1</v>
      </c>
      <c r="E343" s="155">
        <v>3</v>
      </c>
      <c r="F343" s="158"/>
      <c r="G343" s="179" t="s">
        <v>169</v>
      </c>
      <c r="H343" s="202">
        <v>310</v>
      </c>
      <c r="I343" s="144">
        <f>SUM(I344:I345)</f>
        <v>0</v>
      </c>
      <c r="J343" s="144">
        <f>SUM(J344:J345)</f>
        <v>0</v>
      </c>
      <c r="K343" s="144">
        <f>SUM(K344:K345)</f>
        <v>0</v>
      </c>
      <c r="L343" s="144">
        <f>SUM(L344:L345)</f>
        <v>0</v>
      </c>
    </row>
    <row r="344" spans="1:15" hidden="1">
      <c r="A344" s="159">
        <v>3</v>
      </c>
      <c r="B344" s="155">
        <v>3</v>
      </c>
      <c r="C344" s="156">
        <v>2</v>
      </c>
      <c r="D344" s="157">
        <v>1</v>
      </c>
      <c r="E344" s="155">
        <v>3</v>
      </c>
      <c r="F344" s="158">
        <v>1</v>
      </c>
      <c r="G344" s="179" t="s">
        <v>170</v>
      </c>
      <c r="H344" s="202">
        <v>311</v>
      </c>
      <c r="I344" s="162">
        <v>0</v>
      </c>
      <c r="J344" s="162">
        <v>0</v>
      </c>
      <c r="K344" s="162">
        <v>0</v>
      </c>
      <c r="L344" s="162">
        <v>0</v>
      </c>
    </row>
    <row r="345" spans="1:15" hidden="1">
      <c r="A345" s="159">
        <v>3</v>
      </c>
      <c r="B345" s="155">
        <v>3</v>
      </c>
      <c r="C345" s="156">
        <v>2</v>
      </c>
      <c r="D345" s="157">
        <v>1</v>
      </c>
      <c r="E345" s="155">
        <v>3</v>
      </c>
      <c r="F345" s="158">
        <v>2</v>
      </c>
      <c r="G345" s="179" t="s">
        <v>189</v>
      </c>
      <c r="H345" s="202">
        <v>312</v>
      </c>
      <c r="I345" s="180">
        <v>0</v>
      </c>
      <c r="J345" s="224">
        <v>0</v>
      </c>
      <c r="K345" s="180">
        <v>0</v>
      </c>
      <c r="L345" s="180">
        <v>0</v>
      </c>
    </row>
    <row r="346" spans="1:15" hidden="1">
      <c r="A346" s="167">
        <v>3</v>
      </c>
      <c r="B346" s="167">
        <v>3</v>
      </c>
      <c r="C346" s="176">
        <v>2</v>
      </c>
      <c r="D346" s="179">
        <v>2</v>
      </c>
      <c r="E346" s="176"/>
      <c r="F346" s="178"/>
      <c r="G346" s="179" t="s">
        <v>202</v>
      </c>
      <c r="H346" s="202">
        <v>313</v>
      </c>
      <c r="I346" s="172">
        <f>I347</f>
        <v>0</v>
      </c>
      <c r="J346" s="225">
        <f>J347</f>
        <v>0</v>
      </c>
      <c r="K346" s="173">
        <f>K347</f>
        <v>0</v>
      </c>
      <c r="L346" s="173">
        <f>L347</f>
        <v>0</v>
      </c>
    </row>
    <row r="347" spans="1:15" hidden="1">
      <c r="A347" s="159">
        <v>3</v>
      </c>
      <c r="B347" s="159">
        <v>3</v>
      </c>
      <c r="C347" s="155">
        <v>2</v>
      </c>
      <c r="D347" s="157">
        <v>2</v>
      </c>
      <c r="E347" s="155">
        <v>1</v>
      </c>
      <c r="F347" s="158"/>
      <c r="G347" s="179" t="s">
        <v>202</v>
      </c>
      <c r="H347" s="202">
        <v>314</v>
      </c>
      <c r="I347" s="144">
        <f>SUM(I348:I349)</f>
        <v>0</v>
      </c>
      <c r="J347" s="185">
        <f>SUM(J348:J349)</f>
        <v>0</v>
      </c>
      <c r="K347" s="145">
        <f>SUM(K348:K349)</f>
        <v>0</v>
      </c>
      <c r="L347" s="145">
        <f>SUM(L348:L349)</f>
        <v>0</v>
      </c>
    </row>
    <row r="348" spans="1:15" ht="25.5" hidden="1" customHeight="1">
      <c r="A348" s="159">
        <v>3</v>
      </c>
      <c r="B348" s="159">
        <v>3</v>
      </c>
      <c r="C348" s="155">
        <v>2</v>
      </c>
      <c r="D348" s="157">
        <v>2</v>
      </c>
      <c r="E348" s="159">
        <v>1</v>
      </c>
      <c r="F348" s="190">
        <v>1</v>
      </c>
      <c r="G348" s="157" t="s">
        <v>203</v>
      </c>
      <c r="H348" s="202">
        <v>315</v>
      </c>
      <c r="I348" s="162">
        <v>0</v>
      </c>
      <c r="J348" s="162">
        <v>0</v>
      </c>
      <c r="K348" s="162">
        <v>0</v>
      </c>
      <c r="L348" s="162">
        <v>0</v>
      </c>
    </row>
    <row r="349" spans="1:15" hidden="1">
      <c r="A349" s="167">
        <v>3</v>
      </c>
      <c r="B349" s="167">
        <v>3</v>
      </c>
      <c r="C349" s="168">
        <v>2</v>
      </c>
      <c r="D349" s="169">
        <v>2</v>
      </c>
      <c r="E349" s="170">
        <v>1</v>
      </c>
      <c r="F349" s="199">
        <v>2</v>
      </c>
      <c r="G349" s="170" t="s">
        <v>204</v>
      </c>
      <c r="H349" s="202">
        <v>316</v>
      </c>
      <c r="I349" s="162">
        <v>0</v>
      </c>
      <c r="J349" s="162">
        <v>0</v>
      </c>
      <c r="K349" s="162">
        <v>0</v>
      </c>
      <c r="L349" s="162">
        <v>0</v>
      </c>
    </row>
    <row r="350" spans="1:15" ht="25.5" hidden="1" customHeight="1">
      <c r="A350" s="159">
        <v>3</v>
      </c>
      <c r="B350" s="159">
        <v>3</v>
      </c>
      <c r="C350" s="155">
        <v>2</v>
      </c>
      <c r="D350" s="156">
        <v>3</v>
      </c>
      <c r="E350" s="157"/>
      <c r="F350" s="190"/>
      <c r="G350" s="157" t="s">
        <v>205</v>
      </c>
      <c r="H350" s="202">
        <v>317</v>
      </c>
      <c r="I350" s="144">
        <f>I351</f>
        <v>0</v>
      </c>
      <c r="J350" s="185">
        <f>J351</f>
        <v>0</v>
      </c>
      <c r="K350" s="145">
        <f>K351</f>
        <v>0</v>
      </c>
      <c r="L350" s="145">
        <f>L351</f>
        <v>0</v>
      </c>
    </row>
    <row r="351" spans="1:15" ht="25.5" hidden="1" customHeight="1">
      <c r="A351" s="159">
        <v>3</v>
      </c>
      <c r="B351" s="159">
        <v>3</v>
      </c>
      <c r="C351" s="155">
        <v>2</v>
      </c>
      <c r="D351" s="156">
        <v>3</v>
      </c>
      <c r="E351" s="157">
        <v>1</v>
      </c>
      <c r="F351" s="190"/>
      <c r="G351" s="157" t="s">
        <v>205</v>
      </c>
      <c r="H351" s="202">
        <v>318</v>
      </c>
      <c r="I351" s="144">
        <f>I352+I353</f>
        <v>0</v>
      </c>
      <c r="J351" s="144">
        <f>J352+J353</f>
        <v>0</v>
      </c>
      <c r="K351" s="144">
        <f>K352+K353</f>
        <v>0</v>
      </c>
      <c r="L351" s="144">
        <f>L352+L353</f>
        <v>0</v>
      </c>
    </row>
    <row r="352" spans="1:15" ht="25.5" hidden="1" customHeight="1">
      <c r="A352" s="159">
        <v>3</v>
      </c>
      <c r="B352" s="159">
        <v>3</v>
      </c>
      <c r="C352" s="155">
        <v>2</v>
      </c>
      <c r="D352" s="156">
        <v>3</v>
      </c>
      <c r="E352" s="157">
        <v>1</v>
      </c>
      <c r="F352" s="190">
        <v>1</v>
      </c>
      <c r="G352" s="157" t="s">
        <v>206</v>
      </c>
      <c r="H352" s="202">
        <v>319</v>
      </c>
      <c r="I352" s="210">
        <v>0</v>
      </c>
      <c r="J352" s="210">
        <v>0</v>
      </c>
      <c r="K352" s="210">
        <v>0</v>
      </c>
      <c r="L352" s="209">
        <v>0</v>
      </c>
    </row>
    <row r="353" spans="1:12" ht="25.5" hidden="1" customHeight="1">
      <c r="A353" s="159">
        <v>3</v>
      </c>
      <c r="B353" s="159">
        <v>3</v>
      </c>
      <c r="C353" s="155">
        <v>2</v>
      </c>
      <c r="D353" s="156">
        <v>3</v>
      </c>
      <c r="E353" s="157">
        <v>1</v>
      </c>
      <c r="F353" s="190">
        <v>2</v>
      </c>
      <c r="G353" s="157" t="s">
        <v>207</v>
      </c>
      <c r="H353" s="202">
        <v>320</v>
      </c>
      <c r="I353" s="162">
        <v>0</v>
      </c>
      <c r="J353" s="162">
        <v>0</v>
      </c>
      <c r="K353" s="162">
        <v>0</v>
      </c>
      <c r="L353" s="162">
        <v>0</v>
      </c>
    </row>
    <row r="354" spans="1:12" hidden="1">
      <c r="A354" s="159">
        <v>3</v>
      </c>
      <c r="B354" s="159">
        <v>3</v>
      </c>
      <c r="C354" s="155">
        <v>2</v>
      </c>
      <c r="D354" s="156">
        <v>4</v>
      </c>
      <c r="E354" s="156"/>
      <c r="F354" s="158"/>
      <c r="G354" s="157" t="s">
        <v>208</v>
      </c>
      <c r="H354" s="202">
        <v>321</v>
      </c>
      <c r="I354" s="144">
        <f>I355</f>
        <v>0</v>
      </c>
      <c r="J354" s="185">
        <f>J355</f>
        <v>0</v>
      </c>
      <c r="K354" s="145">
        <f>K355</f>
        <v>0</v>
      </c>
      <c r="L354" s="145">
        <f>L355</f>
        <v>0</v>
      </c>
    </row>
    <row r="355" spans="1:12" hidden="1">
      <c r="A355" s="175">
        <v>3</v>
      </c>
      <c r="B355" s="175">
        <v>3</v>
      </c>
      <c r="C355" s="150">
        <v>2</v>
      </c>
      <c r="D355" s="148">
        <v>4</v>
      </c>
      <c r="E355" s="148">
        <v>1</v>
      </c>
      <c r="F355" s="151"/>
      <c r="G355" s="157" t="s">
        <v>208</v>
      </c>
      <c r="H355" s="202">
        <v>322</v>
      </c>
      <c r="I355" s="165">
        <f>SUM(I356:I357)</f>
        <v>0</v>
      </c>
      <c r="J355" s="187">
        <f>SUM(J356:J357)</f>
        <v>0</v>
      </c>
      <c r="K355" s="166">
        <f>SUM(K356:K357)</f>
        <v>0</v>
      </c>
      <c r="L355" s="166">
        <f>SUM(L356:L357)</f>
        <v>0</v>
      </c>
    </row>
    <row r="356" spans="1:12" hidden="1">
      <c r="A356" s="159">
        <v>3</v>
      </c>
      <c r="B356" s="159">
        <v>3</v>
      </c>
      <c r="C356" s="155">
        <v>2</v>
      </c>
      <c r="D356" s="156">
        <v>4</v>
      </c>
      <c r="E356" s="156">
        <v>1</v>
      </c>
      <c r="F356" s="158">
        <v>1</v>
      </c>
      <c r="G356" s="157" t="s">
        <v>209</v>
      </c>
      <c r="H356" s="202">
        <v>323</v>
      </c>
      <c r="I356" s="162">
        <v>0</v>
      </c>
      <c r="J356" s="162">
        <v>0</v>
      </c>
      <c r="K356" s="162">
        <v>0</v>
      </c>
      <c r="L356" s="162">
        <v>0</v>
      </c>
    </row>
    <row r="357" spans="1:12" hidden="1">
      <c r="A357" s="159">
        <v>3</v>
      </c>
      <c r="B357" s="159">
        <v>3</v>
      </c>
      <c r="C357" s="155">
        <v>2</v>
      </c>
      <c r="D357" s="156">
        <v>4</v>
      </c>
      <c r="E357" s="156">
        <v>1</v>
      </c>
      <c r="F357" s="158">
        <v>2</v>
      </c>
      <c r="G357" s="157" t="s">
        <v>217</v>
      </c>
      <c r="H357" s="202">
        <v>324</v>
      </c>
      <c r="I357" s="162">
        <v>0</v>
      </c>
      <c r="J357" s="162">
        <v>0</v>
      </c>
      <c r="K357" s="162">
        <v>0</v>
      </c>
      <c r="L357" s="162">
        <v>0</v>
      </c>
    </row>
    <row r="358" spans="1:12" hidden="1">
      <c r="A358" s="159">
        <v>3</v>
      </c>
      <c r="B358" s="159">
        <v>3</v>
      </c>
      <c r="C358" s="155">
        <v>2</v>
      </c>
      <c r="D358" s="156">
        <v>5</v>
      </c>
      <c r="E358" s="156"/>
      <c r="F358" s="158"/>
      <c r="G358" s="157" t="s">
        <v>211</v>
      </c>
      <c r="H358" s="202">
        <v>325</v>
      </c>
      <c r="I358" s="144">
        <f t="shared" ref="I358:L359" si="30">I359</f>
        <v>0</v>
      </c>
      <c r="J358" s="185">
        <f t="shared" si="30"/>
        <v>0</v>
      </c>
      <c r="K358" s="145">
        <f t="shared" si="30"/>
        <v>0</v>
      </c>
      <c r="L358" s="145">
        <f t="shared" si="30"/>
        <v>0</v>
      </c>
    </row>
    <row r="359" spans="1:12" hidden="1">
      <c r="A359" s="175">
        <v>3</v>
      </c>
      <c r="B359" s="175">
        <v>3</v>
      </c>
      <c r="C359" s="150">
        <v>2</v>
      </c>
      <c r="D359" s="148">
        <v>5</v>
      </c>
      <c r="E359" s="148">
        <v>1</v>
      </c>
      <c r="F359" s="151"/>
      <c r="G359" s="157" t="s">
        <v>211</v>
      </c>
      <c r="H359" s="202">
        <v>326</v>
      </c>
      <c r="I359" s="165">
        <f t="shared" si="30"/>
        <v>0</v>
      </c>
      <c r="J359" s="187">
        <f t="shared" si="30"/>
        <v>0</v>
      </c>
      <c r="K359" s="166">
        <f t="shared" si="30"/>
        <v>0</v>
      </c>
      <c r="L359" s="166">
        <f t="shared" si="30"/>
        <v>0</v>
      </c>
    </row>
    <row r="360" spans="1:12" hidden="1">
      <c r="A360" s="159">
        <v>3</v>
      </c>
      <c r="B360" s="159">
        <v>3</v>
      </c>
      <c r="C360" s="155">
        <v>2</v>
      </c>
      <c r="D360" s="156">
        <v>5</v>
      </c>
      <c r="E360" s="156">
        <v>1</v>
      </c>
      <c r="F360" s="158">
        <v>1</v>
      </c>
      <c r="G360" s="157" t="s">
        <v>211</v>
      </c>
      <c r="H360" s="202">
        <v>327</v>
      </c>
      <c r="I360" s="210">
        <v>0</v>
      </c>
      <c r="J360" s="210">
        <v>0</v>
      </c>
      <c r="K360" s="210">
        <v>0</v>
      </c>
      <c r="L360" s="209">
        <v>0</v>
      </c>
    </row>
    <row r="361" spans="1:12" hidden="1">
      <c r="A361" s="159">
        <v>3</v>
      </c>
      <c r="B361" s="159">
        <v>3</v>
      </c>
      <c r="C361" s="155">
        <v>2</v>
      </c>
      <c r="D361" s="156">
        <v>6</v>
      </c>
      <c r="E361" s="156"/>
      <c r="F361" s="158"/>
      <c r="G361" s="157" t="s">
        <v>182</v>
      </c>
      <c r="H361" s="202">
        <v>328</v>
      </c>
      <c r="I361" s="144">
        <f t="shared" ref="I361:L362" si="31">I362</f>
        <v>0</v>
      </c>
      <c r="J361" s="185">
        <f t="shared" si="31"/>
        <v>0</v>
      </c>
      <c r="K361" s="145">
        <f t="shared" si="31"/>
        <v>0</v>
      </c>
      <c r="L361" s="145">
        <f t="shared" si="31"/>
        <v>0</v>
      </c>
    </row>
    <row r="362" spans="1:12" hidden="1">
      <c r="A362" s="159">
        <v>3</v>
      </c>
      <c r="B362" s="159">
        <v>3</v>
      </c>
      <c r="C362" s="155">
        <v>2</v>
      </c>
      <c r="D362" s="156">
        <v>6</v>
      </c>
      <c r="E362" s="156">
        <v>1</v>
      </c>
      <c r="F362" s="158"/>
      <c r="G362" s="157" t="s">
        <v>182</v>
      </c>
      <c r="H362" s="202">
        <v>329</v>
      </c>
      <c r="I362" s="144">
        <f t="shared" si="31"/>
        <v>0</v>
      </c>
      <c r="J362" s="185">
        <f t="shared" si="31"/>
        <v>0</v>
      </c>
      <c r="K362" s="145">
        <f t="shared" si="31"/>
        <v>0</v>
      </c>
      <c r="L362" s="145">
        <f t="shared" si="31"/>
        <v>0</v>
      </c>
    </row>
    <row r="363" spans="1:12" hidden="1">
      <c r="A363" s="167">
        <v>3</v>
      </c>
      <c r="B363" s="167">
        <v>3</v>
      </c>
      <c r="C363" s="168">
        <v>2</v>
      </c>
      <c r="D363" s="169">
        <v>6</v>
      </c>
      <c r="E363" s="169">
        <v>1</v>
      </c>
      <c r="F363" s="171">
        <v>1</v>
      </c>
      <c r="G363" s="170" t="s">
        <v>182</v>
      </c>
      <c r="H363" s="202">
        <v>330</v>
      </c>
      <c r="I363" s="210">
        <v>0</v>
      </c>
      <c r="J363" s="210">
        <v>0</v>
      </c>
      <c r="K363" s="210">
        <v>0</v>
      </c>
      <c r="L363" s="209">
        <v>0</v>
      </c>
    </row>
    <row r="364" spans="1:12" hidden="1">
      <c r="A364" s="159">
        <v>3</v>
      </c>
      <c r="B364" s="159">
        <v>3</v>
      </c>
      <c r="C364" s="155">
        <v>2</v>
      </c>
      <c r="D364" s="156">
        <v>7</v>
      </c>
      <c r="E364" s="156"/>
      <c r="F364" s="158"/>
      <c r="G364" s="157" t="s">
        <v>213</v>
      </c>
      <c r="H364" s="202">
        <v>331</v>
      </c>
      <c r="I364" s="144">
        <f>I365</f>
        <v>0</v>
      </c>
      <c r="J364" s="185">
        <f>J365</f>
        <v>0</v>
      </c>
      <c r="K364" s="145">
        <f>K365</f>
        <v>0</v>
      </c>
      <c r="L364" s="145">
        <f>L365</f>
        <v>0</v>
      </c>
    </row>
    <row r="365" spans="1:12" hidden="1">
      <c r="A365" s="167">
        <v>3</v>
      </c>
      <c r="B365" s="167">
        <v>3</v>
      </c>
      <c r="C365" s="168">
        <v>2</v>
      </c>
      <c r="D365" s="169">
        <v>7</v>
      </c>
      <c r="E365" s="169">
        <v>1</v>
      </c>
      <c r="F365" s="171"/>
      <c r="G365" s="157" t="s">
        <v>213</v>
      </c>
      <c r="H365" s="202">
        <v>332</v>
      </c>
      <c r="I365" s="144">
        <f>SUM(I366:I367)</f>
        <v>0</v>
      </c>
      <c r="J365" s="144">
        <f>SUM(J366:J367)</f>
        <v>0</v>
      </c>
      <c r="K365" s="144">
        <f>SUM(K366:K367)</f>
        <v>0</v>
      </c>
      <c r="L365" s="144">
        <f>SUM(L366:L367)</f>
        <v>0</v>
      </c>
    </row>
    <row r="366" spans="1:12" ht="25.5" hidden="1" customHeight="1">
      <c r="A366" s="159">
        <v>3</v>
      </c>
      <c r="B366" s="159">
        <v>3</v>
      </c>
      <c r="C366" s="155">
        <v>2</v>
      </c>
      <c r="D366" s="156">
        <v>7</v>
      </c>
      <c r="E366" s="156">
        <v>1</v>
      </c>
      <c r="F366" s="158">
        <v>1</v>
      </c>
      <c r="G366" s="157" t="s">
        <v>214</v>
      </c>
      <c r="H366" s="202">
        <v>333</v>
      </c>
      <c r="I366" s="210">
        <v>0</v>
      </c>
      <c r="J366" s="210">
        <v>0</v>
      </c>
      <c r="K366" s="210">
        <v>0</v>
      </c>
      <c r="L366" s="209">
        <v>0</v>
      </c>
    </row>
    <row r="367" spans="1:12" ht="25.5" hidden="1" customHeight="1">
      <c r="A367" s="159">
        <v>3</v>
      </c>
      <c r="B367" s="159">
        <v>3</v>
      </c>
      <c r="C367" s="155">
        <v>2</v>
      </c>
      <c r="D367" s="156">
        <v>7</v>
      </c>
      <c r="E367" s="156">
        <v>1</v>
      </c>
      <c r="F367" s="158">
        <v>2</v>
      </c>
      <c r="G367" s="157" t="s">
        <v>215</v>
      </c>
      <c r="H367" s="202">
        <v>334</v>
      </c>
      <c r="I367" s="162">
        <v>0</v>
      </c>
      <c r="J367" s="162">
        <v>0</v>
      </c>
      <c r="K367" s="162">
        <v>0</v>
      </c>
      <c r="L367" s="162">
        <v>0</v>
      </c>
    </row>
    <row r="368" spans="1:12">
      <c r="A368" s="124"/>
      <c r="B368" s="124"/>
      <c r="C368" s="125"/>
      <c r="D368" s="226"/>
      <c r="E368" s="227"/>
      <c r="F368" s="228"/>
      <c r="G368" s="229" t="s">
        <v>218</v>
      </c>
      <c r="H368" s="202">
        <v>335</v>
      </c>
      <c r="I368" s="196">
        <f>SUM(I34+I184)</f>
        <v>109600</v>
      </c>
      <c r="J368" s="196">
        <f>SUM(J34+J184)</f>
        <v>78600</v>
      </c>
      <c r="K368" s="196">
        <f>SUM(K34+K184)</f>
        <v>66392.960000000006</v>
      </c>
      <c r="L368" s="196">
        <f>SUM(L34+L184)</f>
        <v>66392.960000000006</v>
      </c>
    </row>
    <row r="369" spans="1:12">
      <c r="G369" s="146"/>
      <c r="H369" s="135"/>
      <c r="I369" s="230"/>
      <c r="J369" s="231"/>
      <c r="K369" s="231"/>
      <c r="L369" s="231"/>
    </row>
    <row r="370" spans="1:12">
      <c r="D370" s="651" t="s">
        <v>418</v>
      </c>
      <c r="E370" s="651"/>
      <c r="F370" s="651"/>
      <c r="G370" s="651"/>
      <c r="H370" s="244"/>
      <c r="I370" s="233"/>
      <c r="J370" s="231"/>
      <c r="K370" s="651" t="s">
        <v>219</v>
      </c>
      <c r="L370" s="651"/>
    </row>
    <row r="371" spans="1:12" ht="18.75" customHeight="1">
      <c r="A371" s="234"/>
      <c r="B371" s="234"/>
      <c r="C371" s="234"/>
      <c r="D371" s="662" t="s">
        <v>220</v>
      </c>
      <c r="E371" s="662"/>
      <c r="F371" s="662"/>
      <c r="G371" s="662"/>
      <c r="I371" s="239" t="s">
        <v>221</v>
      </c>
      <c r="K371" s="654" t="s">
        <v>222</v>
      </c>
      <c r="L371" s="654"/>
    </row>
    <row r="372" spans="1:12" ht="12" customHeight="1">
      <c r="I372" s="237"/>
      <c r="K372" s="237"/>
      <c r="L372" s="237"/>
    </row>
    <row r="373" spans="1:12" ht="24.75" customHeight="1">
      <c r="D373" s="663" t="s">
        <v>313</v>
      </c>
      <c r="E373" s="663"/>
      <c r="F373" s="663"/>
      <c r="G373" s="663"/>
      <c r="I373" s="237"/>
      <c r="K373" s="651" t="s">
        <v>408</v>
      </c>
      <c r="L373" s="651"/>
    </row>
    <row r="374" spans="1:12" ht="25.5" customHeight="1">
      <c r="D374" s="652" t="s">
        <v>430</v>
      </c>
      <c r="E374" s="653"/>
      <c r="F374" s="653"/>
      <c r="G374" s="653"/>
      <c r="H374" s="242"/>
      <c r="I374" s="238" t="s">
        <v>221</v>
      </c>
      <c r="K374" s="654" t="s">
        <v>222</v>
      </c>
      <c r="L374" s="654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D373:G373"/>
  </mergeCells>
  <printOptions horizontalCentered="1"/>
  <pageMargins left="0.78740157480314965" right="0" top="0" bottom="0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33</vt:i4>
      </vt:variant>
    </vt:vector>
  </HeadingPairs>
  <TitlesOfParts>
    <vt:vector size="33" baseType="lpstr">
      <vt:lpstr>Fr.Nr.2Viso</vt:lpstr>
      <vt:lpstr>Fr.Nr.2SBSUV</vt:lpstr>
      <vt:lpstr>Fr.Nr2SBSuv11</vt:lpstr>
      <vt:lpstr>Fr.Nr.2SBPr.G11</vt:lpstr>
      <vt:lpstr>Fr.Nr.2SBPrSp11</vt:lpstr>
      <vt:lpstr>Fr.Nr.2SBPrG17 </vt:lpstr>
      <vt:lpstr>Fr.Nr.2SBPrG3.25</vt:lpstr>
      <vt:lpstr>Fr.Nr.SB1.1.5.2</vt:lpstr>
      <vt:lpstr>Fr.Nr.2SB4.28</vt:lpstr>
      <vt:lpstr>Fr.Nr.2SB9Pr</vt:lpstr>
      <vt:lpstr>Fr.Nr.MLSuv</vt:lpstr>
      <vt:lpstr>Fr.Nr.2MLPrG</vt:lpstr>
      <vt:lpstr>Fr.Nr.2MLPrSp</vt:lpstr>
      <vt:lpstr>Fr.Nr.2VBDSuv</vt:lpstr>
      <vt:lpstr>Fr.Nr.2VBDPrG</vt:lpstr>
      <vt:lpstr>Fr.Nr.2VBDPrSP</vt:lpstr>
      <vt:lpstr>Fr.Nr.2 VBD(UK)SUV</vt:lpstr>
      <vt:lpstr>Fr.Nr.2 VBD(UK)PrG</vt:lpstr>
      <vt:lpstr>Fr.Nr.2 VBD(UK)PrSP</vt:lpstr>
      <vt:lpstr>Fr.Nr.2SPrG</vt:lpstr>
      <vt:lpstr>Pažyma apie pajamas</vt:lpstr>
      <vt:lpstr>Forma S7</vt:lpstr>
      <vt:lpstr>Gautų FS pažyma pagal šalt</vt:lpstr>
      <vt:lpstr>Gautų FS pažyma</vt:lpstr>
      <vt:lpstr>9 priedas</vt:lpstr>
      <vt:lpstr>9 priedo pažyma</vt:lpstr>
      <vt:lpstr>Pažyma sukauptų FS pagal fukc</vt:lpstr>
      <vt:lpstr>Pažyma sukauptų FS pagal šalt</vt:lpstr>
      <vt:lpstr>Gimnazija</vt:lpstr>
      <vt:lpstr>Spec. skyrius</vt:lpstr>
      <vt:lpstr>9 forma</vt:lpstr>
      <vt:lpstr>Neužimtos p. gimnazija</vt:lpstr>
      <vt:lpstr>Neužimtos p. spec. skyrius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buhaltere</cp:lastModifiedBy>
  <cp:lastPrinted>2022-10-20T09:00:00Z</cp:lastPrinted>
  <dcterms:created xsi:type="dcterms:W3CDTF">2022-03-30T11:04:35Z</dcterms:created>
  <dcterms:modified xsi:type="dcterms:W3CDTF">2022-10-20T09:00:36Z</dcterms:modified>
</cp:coreProperties>
</file>