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20" yWindow="-120" windowWidth="29040" windowHeight="15840" firstSheet="15" activeTab="15"/>
  </bookViews>
  <sheets>
    <sheet name="F2 suvestinė" sheetId="1" r:id="rId1"/>
    <sheet name="F2 SB suvestinė" sheetId="2" r:id="rId2"/>
    <sheet name="F2 SB I.Sim.gim." sheetId="3" r:id="rId3"/>
    <sheet name="F2 SB Spec. ug. sk." sheetId="4" r:id="rId4"/>
    <sheet name="F2ats. SB 1.4.4.28" sheetId="21" r:id="rId5"/>
    <sheet name="F2 ML suvestinė" sheetId="6" r:id="rId6"/>
    <sheet name="F2 ML I.Sim. Gim." sheetId="7" r:id="rId7"/>
    <sheet name="F2 ML Spec. ug. sk." sheetId="8" r:id="rId8"/>
    <sheet name="F2 ML(COVID)" sheetId="22" r:id="rId9"/>
    <sheet name="F2 VBD Spec. ug .sk." sheetId="9" r:id="rId10"/>
    <sheet name="F2 S I. Sim. Gim" sheetId="10" r:id="rId11"/>
    <sheet name="Mokėtinų sumų ataskaita" sheetId="23" r:id="rId12"/>
    <sheet name="Pažyma prie 9 priedo" sheetId="12" r:id="rId13"/>
    <sheet name="Forma S7" sheetId="13" r:id="rId14"/>
    <sheet name=" Pažyma apie paj už pasl. ir nu" sheetId="16" r:id="rId15"/>
    <sheet name="Kont. B2 I. Sim. Gim." sheetId="14" r:id="rId16"/>
    <sheet name="Kont. B2 Spec. ug. sk." sheetId="15" r:id="rId17"/>
    <sheet name="Paž  gaut ir gautų FS pagal š " sheetId="17" r:id="rId18"/>
    <sheet name="Paž dėl gautinų ir gautų FS" sheetId="18" r:id="rId19"/>
    <sheet name="Paž dėl sukauptų FS pagal šalt" sheetId="19" r:id="rId20"/>
    <sheet name="Paž dėl sukauptų FS" sheetId="20" r:id="rId2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7" i="22" l="1"/>
  <c r="K357" i="22"/>
  <c r="J357" i="22"/>
  <c r="I357" i="22"/>
  <c r="L356" i="22"/>
  <c r="K356" i="22"/>
  <c r="J356" i="22"/>
  <c r="I356" i="22"/>
  <c r="L354" i="22"/>
  <c r="K354" i="22"/>
  <c r="J354" i="22"/>
  <c r="I354" i="22"/>
  <c r="L353" i="22"/>
  <c r="K353" i="22"/>
  <c r="J353" i="22"/>
  <c r="I353" i="22"/>
  <c r="L351" i="22"/>
  <c r="K351" i="22"/>
  <c r="J351" i="22"/>
  <c r="I351" i="22"/>
  <c r="L350" i="22"/>
  <c r="K350" i="22"/>
  <c r="J350" i="22"/>
  <c r="I350" i="22"/>
  <c r="L347" i="22"/>
  <c r="K347" i="22"/>
  <c r="J347" i="22"/>
  <c r="I347" i="22"/>
  <c r="L346" i="22"/>
  <c r="K346" i="22"/>
  <c r="J346" i="22"/>
  <c r="I346" i="22"/>
  <c r="L343" i="22"/>
  <c r="K343" i="22"/>
  <c r="J343" i="22"/>
  <c r="I343" i="22"/>
  <c r="I342" i="22" s="1"/>
  <c r="L342" i="22"/>
  <c r="K342" i="22"/>
  <c r="J342" i="22"/>
  <c r="L339" i="22"/>
  <c r="K339" i="22"/>
  <c r="J339" i="22"/>
  <c r="I339" i="22"/>
  <c r="I338" i="22" s="1"/>
  <c r="L338" i="22"/>
  <c r="K338" i="22"/>
  <c r="J338" i="22"/>
  <c r="L335" i="22"/>
  <c r="K335" i="22"/>
  <c r="J335" i="22"/>
  <c r="I335" i="22"/>
  <c r="L332" i="22"/>
  <c r="K332" i="22"/>
  <c r="J332" i="22"/>
  <c r="I332" i="22"/>
  <c r="L330" i="22"/>
  <c r="K330" i="22"/>
  <c r="J330" i="22"/>
  <c r="I330" i="22"/>
  <c r="L329" i="22"/>
  <c r="K329" i="22"/>
  <c r="J329" i="22"/>
  <c r="I329" i="22"/>
  <c r="L328" i="22"/>
  <c r="K328" i="22"/>
  <c r="J328" i="22"/>
  <c r="L325" i="22"/>
  <c r="K325" i="22"/>
  <c r="J325" i="22"/>
  <c r="I325" i="22"/>
  <c r="L324" i="22"/>
  <c r="K324" i="22"/>
  <c r="J324" i="22"/>
  <c r="I324" i="22"/>
  <c r="L322" i="22"/>
  <c r="K322" i="22"/>
  <c r="J322" i="22"/>
  <c r="I322" i="22"/>
  <c r="L321" i="22"/>
  <c r="K321" i="22"/>
  <c r="J321" i="22"/>
  <c r="I321" i="22"/>
  <c r="L319" i="22"/>
  <c r="K319" i="22"/>
  <c r="J319" i="22"/>
  <c r="I319" i="22"/>
  <c r="L318" i="22"/>
  <c r="K318" i="22"/>
  <c r="J318" i="22"/>
  <c r="I318" i="22"/>
  <c r="L315" i="22"/>
  <c r="K315" i="22"/>
  <c r="J315" i="22"/>
  <c r="I315" i="22"/>
  <c r="L314" i="22"/>
  <c r="K314" i="22"/>
  <c r="J314" i="22"/>
  <c r="I314" i="22"/>
  <c r="L311" i="22"/>
  <c r="K311" i="22"/>
  <c r="J311" i="22"/>
  <c r="I311" i="22"/>
  <c r="L310" i="22"/>
  <c r="K310" i="22"/>
  <c r="J310" i="22"/>
  <c r="I310" i="22"/>
  <c r="L307" i="22"/>
  <c r="K307" i="22"/>
  <c r="J307" i="22"/>
  <c r="I307" i="22"/>
  <c r="L306" i="22"/>
  <c r="K306" i="22"/>
  <c r="J306" i="22"/>
  <c r="I306" i="22"/>
  <c r="L303" i="22"/>
  <c r="K303" i="22"/>
  <c r="J303" i="22"/>
  <c r="I303" i="22"/>
  <c r="L300" i="22"/>
  <c r="K300" i="22"/>
  <c r="J300" i="22"/>
  <c r="I300" i="22"/>
  <c r="L298" i="22"/>
  <c r="K298" i="22"/>
  <c r="J298" i="22"/>
  <c r="I298" i="22"/>
  <c r="L297" i="22"/>
  <c r="K297" i="22"/>
  <c r="J297" i="22"/>
  <c r="I297" i="22"/>
  <c r="L296" i="22"/>
  <c r="K296" i="22"/>
  <c r="J296" i="22"/>
  <c r="I296" i="22"/>
  <c r="L295" i="22"/>
  <c r="K295" i="22"/>
  <c r="J295" i="22"/>
  <c r="L292" i="22"/>
  <c r="K292" i="22"/>
  <c r="J292" i="22"/>
  <c r="I292" i="22"/>
  <c r="L291" i="22"/>
  <c r="K291" i="22"/>
  <c r="J291" i="22"/>
  <c r="I291" i="22"/>
  <c r="L289" i="22"/>
  <c r="K289" i="22"/>
  <c r="J289" i="22"/>
  <c r="I289" i="22"/>
  <c r="L288" i="22"/>
  <c r="K288" i="22"/>
  <c r="J288" i="22"/>
  <c r="I288" i="22"/>
  <c r="L286" i="22"/>
  <c r="K286" i="22"/>
  <c r="J286" i="22"/>
  <c r="I286" i="22"/>
  <c r="L285" i="22"/>
  <c r="K285" i="22"/>
  <c r="J285" i="22"/>
  <c r="I285" i="22"/>
  <c r="L282" i="22"/>
  <c r="K282" i="22"/>
  <c r="J282" i="22"/>
  <c r="I282" i="22"/>
  <c r="L281" i="22"/>
  <c r="K281" i="22"/>
  <c r="J281" i="22"/>
  <c r="I281" i="22"/>
  <c r="L278" i="22"/>
  <c r="K278" i="22"/>
  <c r="J278" i="22"/>
  <c r="I278" i="22"/>
  <c r="L277" i="22"/>
  <c r="K277" i="22"/>
  <c r="J277" i="22"/>
  <c r="I277" i="22"/>
  <c r="L274" i="22"/>
  <c r="K274" i="22"/>
  <c r="J274" i="22"/>
  <c r="I274" i="22"/>
  <c r="L273" i="22"/>
  <c r="K273" i="22"/>
  <c r="J273" i="22"/>
  <c r="I273" i="22"/>
  <c r="L270" i="22"/>
  <c r="K270" i="22"/>
  <c r="J270" i="22"/>
  <c r="I270" i="22"/>
  <c r="L267" i="22"/>
  <c r="K267" i="22"/>
  <c r="J267" i="22"/>
  <c r="I267" i="22"/>
  <c r="L265" i="22"/>
  <c r="K265" i="22"/>
  <c r="J265" i="22"/>
  <c r="I265" i="22"/>
  <c r="L264" i="22"/>
  <c r="K264" i="22"/>
  <c r="J264" i="22"/>
  <c r="I264" i="22"/>
  <c r="L263" i="22"/>
  <c r="K263" i="22"/>
  <c r="J263" i="22"/>
  <c r="I263" i="22"/>
  <c r="L260" i="22"/>
  <c r="K260" i="22"/>
  <c r="J260" i="22"/>
  <c r="I260" i="22"/>
  <c r="L259" i="22"/>
  <c r="K259" i="22"/>
  <c r="J259" i="22"/>
  <c r="I259" i="22"/>
  <c r="L257" i="22"/>
  <c r="K257" i="22"/>
  <c r="J257" i="22"/>
  <c r="I257" i="22"/>
  <c r="L256" i="22"/>
  <c r="K256" i="22"/>
  <c r="J256" i="22"/>
  <c r="I256" i="22"/>
  <c r="L254" i="22"/>
  <c r="K254" i="22"/>
  <c r="J254" i="22"/>
  <c r="I254" i="22"/>
  <c r="L253" i="22"/>
  <c r="K253" i="22"/>
  <c r="J253" i="22"/>
  <c r="I253" i="22"/>
  <c r="L250" i="22"/>
  <c r="K250" i="22"/>
  <c r="J250" i="22"/>
  <c r="I250" i="22"/>
  <c r="L249" i="22"/>
  <c r="K249" i="22"/>
  <c r="J249" i="22"/>
  <c r="I249" i="22"/>
  <c r="L246" i="22"/>
  <c r="K246" i="22"/>
  <c r="J246" i="22"/>
  <c r="I246" i="22"/>
  <c r="L245" i="22"/>
  <c r="K245" i="22"/>
  <c r="J245" i="22"/>
  <c r="I245" i="22"/>
  <c r="L242" i="22"/>
  <c r="K242" i="22"/>
  <c r="J242" i="22"/>
  <c r="I242" i="22"/>
  <c r="L241" i="22"/>
  <c r="K241" i="22"/>
  <c r="J241" i="22"/>
  <c r="I241" i="22"/>
  <c r="L238" i="22"/>
  <c r="K238" i="22"/>
  <c r="J238" i="22"/>
  <c r="I238" i="22"/>
  <c r="L235" i="22"/>
  <c r="K235" i="22"/>
  <c r="J235" i="22"/>
  <c r="I235" i="22"/>
  <c r="L233" i="22"/>
  <c r="K233" i="22"/>
  <c r="J233" i="22"/>
  <c r="I233" i="22"/>
  <c r="L232" i="22"/>
  <c r="K232" i="22"/>
  <c r="J232" i="22"/>
  <c r="I232" i="22"/>
  <c r="L231" i="22"/>
  <c r="K231" i="22"/>
  <c r="J231" i="22"/>
  <c r="I231" i="22"/>
  <c r="L230" i="22"/>
  <c r="K230" i="22"/>
  <c r="J230" i="22"/>
  <c r="I230" i="22"/>
  <c r="L226" i="22"/>
  <c r="K226" i="22"/>
  <c r="J226" i="22"/>
  <c r="I226" i="22"/>
  <c r="L225" i="22"/>
  <c r="K225" i="22"/>
  <c r="J225" i="22"/>
  <c r="I225" i="22"/>
  <c r="L224" i="22"/>
  <c r="K224" i="22"/>
  <c r="J224" i="22"/>
  <c r="I224" i="22"/>
  <c r="L222" i="22"/>
  <c r="K222" i="22"/>
  <c r="J222" i="22"/>
  <c r="I222" i="22"/>
  <c r="L221" i="22"/>
  <c r="K221" i="22"/>
  <c r="J221" i="22"/>
  <c r="I221" i="22"/>
  <c r="L220" i="22"/>
  <c r="K220" i="22"/>
  <c r="J220" i="22"/>
  <c r="I220" i="22"/>
  <c r="L213" i="22"/>
  <c r="K213" i="22"/>
  <c r="J213" i="22"/>
  <c r="I213" i="22"/>
  <c r="L212" i="22"/>
  <c r="K212" i="22"/>
  <c r="J212" i="22"/>
  <c r="I212" i="22"/>
  <c r="L210" i="22"/>
  <c r="K210" i="22"/>
  <c r="J210" i="22"/>
  <c r="I210" i="22"/>
  <c r="L209" i="22"/>
  <c r="K209" i="22"/>
  <c r="J209" i="22"/>
  <c r="I209" i="22"/>
  <c r="L208" i="22"/>
  <c r="K208" i="22"/>
  <c r="J208" i="22"/>
  <c r="I208" i="22"/>
  <c r="L203" i="22"/>
  <c r="K203" i="22"/>
  <c r="J203" i="22"/>
  <c r="I203" i="22"/>
  <c r="I202" i="22" s="1"/>
  <c r="I201" i="22" s="1"/>
  <c r="L202" i="22"/>
  <c r="K202" i="22"/>
  <c r="J202" i="22"/>
  <c r="L201" i="22"/>
  <c r="K201" i="22"/>
  <c r="J201" i="22"/>
  <c r="L199" i="22"/>
  <c r="K199" i="22"/>
  <c r="J199" i="22"/>
  <c r="I199" i="22"/>
  <c r="L198" i="22"/>
  <c r="K198" i="22"/>
  <c r="J198" i="22"/>
  <c r="I198" i="22"/>
  <c r="L194" i="22"/>
  <c r="K194" i="22"/>
  <c r="J194" i="22"/>
  <c r="I194" i="22"/>
  <c r="L193" i="22"/>
  <c r="K193" i="22"/>
  <c r="J193" i="22"/>
  <c r="I193" i="22"/>
  <c r="P188" i="22"/>
  <c r="O188" i="22"/>
  <c r="N188" i="22"/>
  <c r="M188" i="22"/>
  <c r="L188" i="22"/>
  <c r="K188" i="22"/>
  <c r="J188" i="22"/>
  <c r="I188" i="22"/>
  <c r="L187" i="22"/>
  <c r="K187" i="22"/>
  <c r="J187" i="22"/>
  <c r="I187" i="22"/>
  <c r="L183" i="22"/>
  <c r="K183" i="22"/>
  <c r="J183" i="22"/>
  <c r="I183" i="22"/>
  <c r="I182" i="22" s="1"/>
  <c r="L182" i="22"/>
  <c r="K182" i="22"/>
  <c r="J182" i="22"/>
  <c r="L180" i="22"/>
  <c r="K180" i="22"/>
  <c r="J180" i="22"/>
  <c r="I180" i="22"/>
  <c r="I179" i="22" s="1"/>
  <c r="I178" i="22" s="1"/>
  <c r="L179" i="22"/>
  <c r="K179" i="22"/>
  <c r="J179" i="22"/>
  <c r="L178" i="22"/>
  <c r="K178" i="22"/>
  <c r="J178" i="22"/>
  <c r="L177" i="22"/>
  <c r="K177" i="22"/>
  <c r="J177" i="22"/>
  <c r="L176" i="22"/>
  <c r="K176" i="22"/>
  <c r="J176" i="22"/>
  <c r="L172" i="22"/>
  <c r="K172" i="22"/>
  <c r="J172" i="22"/>
  <c r="I172" i="22"/>
  <c r="I171" i="22" s="1"/>
  <c r="L171" i="22"/>
  <c r="K171" i="22"/>
  <c r="J171" i="22"/>
  <c r="L167" i="22"/>
  <c r="K167" i="22"/>
  <c r="J167" i="22"/>
  <c r="I167" i="22"/>
  <c r="I166" i="22" s="1"/>
  <c r="I165" i="22" s="1"/>
  <c r="L166" i="22"/>
  <c r="K166" i="22"/>
  <c r="J166" i="22"/>
  <c r="L165" i="22"/>
  <c r="K165" i="22"/>
  <c r="J165" i="22"/>
  <c r="L163" i="22"/>
  <c r="K163" i="22"/>
  <c r="J163" i="22"/>
  <c r="I163" i="22"/>
  <c r="I162" i="22" s="1"/>
  <c r="I161" i="22" s="1"/>
  <c r="L162" i="22"/>
  <c r="K162" i="22"/>
  <c r="J162" i="22"/>
  <c r="L161" i="22"/>
  <c r="K161" i="22"/>
  <c r="J161" i="22"/>
  <c r="L160" i="22"/>
  <c r="K160" i="22"/>
  <c r="J160" i="22"/>
  <c r="L158" i="22"/>
  <c r="K158" i="22"/>
  <c r="J158" i="22"/>
  <c r="I158" i="22"/>
  <c r="I157" i="22" s="1"/>
  <c r="L157" i="22"/>
  <c r="K157" i="22"/>
  <c r="J157" i="22"/>
  <c r="L153" i="22"/>
  <c r="K153" i="22"/>
  <c r="J153" i="22"/>
  <c r="I153" i="22"/>
  <c r="I152" i="22" s="1"/>
  <c r="L152" i="22"/>
  <c r="K152" i="22"/>
  <c r="J152" i="22"/>
  <c r="L151" i="22"/>
  <c r="K151" i="22"/>
  <c r="J151" i="22"/>
  <c r="L150" i="22"/>
  <c r="K150" i="22"/>
  <c r="J150" i="22"/>
  <c r="L147" i="22"/>
  <c r="K147" i="22"/>
  <c r="J147" i="22"/>
  <c r="I147" i="22"/>
  <c r="I146" i="22" s="1"/>
  <c r="I145" i="22" s="1"/>
  <c r="L146" i="22"/>
  <c r="K146" i="22"/>
  <c r="J146" i="22"/>
  <c r="L145" i="22"/>
  <c r="K145" i="22"/>
  <c r="J145" i="22"/>
  <c r="L143" i="22"/>
  <c r="K143" i="22"/>
  <c r="J143" i="22"/>
  <c r="I143" i="22"/>
  <c r="I142" i="22" s="1"/>
  <c r="L142" i="22"/>
  <c r="K142" i="22"/>
  <c r="J142" i="22"/>
  <c r="L139" i="22"/>
  <c r="K139" i="22"/>
  <c r="J139" i="22"/>
  <c r="I139" i="22"/>
  <c r="I138" i="22" s="1"/>
  <c r="I137" i="22" s="1"/>
  <c r="L138" i="22"/>
  <c r="K138" i="22"/>
  <c r="J138" i="22"/>
  <c r="L137" i="22"/>
  <c r="K137" i="22"/>
  <c r="J137" i="22"/>
  <c r="L134" i="22"/>
  <c r="K134" i="22"/>
  <c r="J134" i="22"/>
  <c r="I134" i="22"/>
  <c r="I133" i="22" s="1"/>
  <c r="I132" i="22" s="1"/>
  <c r="L133" i="22"/>
  <c r="K133" i="22"/>
  <c r="J133" i="22"/>
  <c r="L132" i="22"/>
  <c r="K132" i="22"/>
  <c r="J132" i="22"/>
  <c r="L131" i="22"/>
  <c r="K131" i="22"/>
  <c r="J131" i="22"/>
  <c r="L129" i="22"/>
  <c r="K129" i="22"/>
  <c r="J129" i="22"/>
  <c r="I129" i="22"/>
  <c r="I128" i="22" s="1"/>
  <c r="I127" i="22" s="1"/>
  <c r="L128" i="22"/>
  <c r="K128" i="22"/>
  <c r="J128" i="22"/>
  <c r="L127" i="22"/>
  <c r="K127" i="22"/>
  <c r="J127" i="22"/>
  <c r="L125" i="22"/>
  <c r="K125" i="22"/>
  <c r="J125" i="22"/>
  <c r="I125" i="22"/>
  <c r="L124" i="22"/>
  <c r="K124" i="22"/>
  <c r="J124" i="22"/>
  <c r="I124" i="22"/>
  <c r="I123" i="22" s="1"/>
  <c r="L123" i="22"/>
  <c r="K123" i="22"/>
  <c r="J123" i="22"/>
  <c r="L121" i="22"/>
  <c r="K121" i="22"/>
  <c r="J121" i="22"/>
  <c r="I121" i="22"/>
  <c r="I120" i="22" s="1"/>
  <c r="I119" i="22" s="1"/>
  <c r="L120" i="22"/>
  <c r="K120" i="22"/>
  <c r="J120" i="22"/>
  <c r="L119" i="22"/>
  <c r="K119" i="22"/>
  <c r="J119" i="22"/>
  <c r="L117" i="22"/>
  <c r="K117" i="22"/>
  <c r="J117" i="22"/>
  <c r="I117" i="22"/>
  <c r="I116" i="22" s="1"/>
  <c r="I115" i="22" s="1"/>
  <c r="L116" i="22"/>
  <c r="K116" i="22"/>
  <c r="J116" i="22"/>
  <c r="L115" i="22"/>
  <c r="K115" i="22"/>
  <c r="J115" i="22"/>
  <c r="L112" i="22"/>
  <c r="K112" i="22"/>
  <c r="J112" i="22"/>
  <c r="I112" i="22"/>
  <c r="I111" i="22" s="1"/>
  <c r="I110" i="22" s="1"/>
  <c r="I109" i="22" s="1"/>
  <c r="L111" i="22"/>
  <c r="K111" i="22"/>
  <c r="J111" i="22"/>
  <c r="L110" i="22"/>
  <c r="K110" i="22"/>
  <c r="J110" i="22"/>
  <c r="L109" i="22"/>
  <c r="K109" i="22"/>
  <c r="J109" i="22"/>
  <c r="L106" i="22"/>
  <c r="K106" i="22"/>
  <c r="J106" i="22"/>
  <c r="I106" i="22"/>
  <c r="I105" i="22" s="1"/>
  <c r="L105" i="22"/>
  <c r="K105" i="22"/>
  <c r="J105" i="22"/>
  <c r="L102" i="22"/>
  <c r="K102" i="22"/>
  <c r="J102" i="22"/>
  <c r="I102" i="22"/>
  <c r="I101" i="22" s="1"/>
  <c r="I100" i="22" s="1"/>
  <c r="L101" i="22"/>
  <c r="K101" i="22"/>
  <c r="J101" i="22"/>
  <c r="L100" i="22"/>
  <c r="K100" i="22"/>
  <c r="J100" i="22"/>
  <c r="L97" i="22"/>
  <c r="K97" i="22"/>
  <c r="J97" i="22"/>
  <c r="I97" i="22"/>
  <c r="I96" i="22" s="1"/>
  <c r="I95" i="22" s="1"/>
  <c r="L96" i="22"/>
  <c r="K96" i="22"/>
  <c r="J96" i="22"/>
  <c r="L95" i="22"/>
  <c r="K95" i="22"/>
  <c r="J95" i="22"/>
  <c r="L92" i="22"/>
  <c r="K92" i="22"/>
  <c r="J92" i="22"/>
  <c r="I92" i="22"/>
  <c r="I91" i="22" s="1"/>
  <c r="I90" i="22" s="1"/>
  <c r="I89" i="22" s="1"/>
  <c r="L91" i="22"/>
  <c r="K91" i="22"/>
  <c r="J91" i="22"/>
  <c r="L90" i="22"/>
  <c r="K90" i="22"/>
  <c r="J90" i="22"/>
  <c r="L89" i="22"/>
  <c r="K89" i="22"/>
  <c r="J89" i="22"/>
  <c r="L85" i="22"/>
  <c r="K85" i="22"/>
  <c r="J85" i="22"/>
  <c r="I85" i="22"/>
  <c r="I84" i="22" s="1"/>
  <c r="I83" i="22" s="1"/>
  <c r="I82" i="22" s="1"/>
  <c r="L84" i="22"/>
  <c r="K84" i="22"/>
  <c r="J84" i="22"/>
  <c r="L83" i="22"/>
  <c r="K83" i="22"/>
  <c r="J83" i="22"/>
  <c r="L82" i="22"/>
  <c r="K82" i="22"/>
  <c r="J82" i="22"/>
  <c r="L80" i="22"/>
  <c r="K80" i="22"/>
  <c r="J80" i="22"/>
  <c r="I80" i="22"/>
  <c r="I79" i="22" s="1"/>
  <c r="I78" i="22" s="1"/>
  <c r="L79" i="22"/>
  <c r="K79" i="22"/>
  <c r="J79" i="22"/>
  <c r="L78" i="22"/>
  <c r="K78" i="22"/>
  <c r="J78" i="22"/>
  <c r="L74" i="22"/>
  <c r="K74" i="22"/>
  <c r="J74" i="22"/>
  <c r="I74" i="22"/>
  <c r="I73" i="22" s="1"/>
  <c r="L73" i="22"/>
  <c r="K73" i="22"/>
  <c r="J73" i="22"/>
  <c r="L69" i="22"/>
  <c r="K69" i="22"/>
  <c r="J69" i="22"/>
  <c r="I69" i="22"/>
  <c r="I68" i="22" s="1"/>
  <c r="L68" i="22"/>
  <c r="K68" i="22"/>
  <c r="J68" i="22"/>
  <c r="L64" i="22"/>
  <c r="K64" i="22"/>
  <c r="J64" i="22"/>
  <c r="I64" i="22"/>
  <c r="I63" i="22" s="1"/>
  <c r="L63" i="22"/>
  <c r="K63" i="22"/>
  <c r="J63" i="22"/>
  <c r="L62" i="22"/>
  <c r="K62" i="22"/>
  <c r="J62" i="22"/>
  <c r="L61" i="22"/>
  <c r="K61" i="22"/>
  <c r="J61" i="22"/>
  <c r="L45" i="22"/>
  <c r="K45" i="22"/>
  <c r="J45" i="22"/>
  <c r="I45" i="22"/>
  <c r="I44" i="22" s="1"/>
  <c r="I43" i="22" s="1"/>
  <c r="I42" i="22" s="1"/>
  <c r="L44" i="22"/>
  <c r="K44" i="22"/>
  <c r="J44" i="22"/>
  <c r="L43" i="22"/>
  <c r="K43" i="22"/>
  <c r="J43" i="22"/>
  <c r="L42" i="22"/>
  <c r="K42" i="22"/>
  <c r="J42" i="22"/>
  <c r="L40" i="22"/>
  <c r="K40" i="22"/>
  <c r="J40" i="22"/>
  <c r="I40" i="22"/>
  <c r="I39" i="22" s="1"/>
  <c r="I38" i="22" s="1"/>
  <c r="L39" i="22"/>
  <c r="K39" i="22"/>
  <c r="J39" i="22"/>
  <c r="L38" i="22"/>
  <c r="K38" i="22"/>
  <c r="J38" i="22"/>
  <c r="L36" i="22"/>
  <c r="K36" i="22"/>
  <c r="J36" i="22"/>
  <c r="I36" i="22"/>
  <c r="L34" i="22"/>
  <c r="K34" i="22"/>
  <c r="J34" i="22"/>
  <c r="I34" i="22"/>
  <c r="L33" i="22"/>
  <c r="K33" i="22"/>
  <c r="J33" i="22"/>
  <c r="I33" i="22"/>
  <c r="I32" i="22" s="1"/>
  <c r="L32" i="22"/>
  <c r="K32" i="22"/>
  <c r="J32" i="22"/>
  <c r="L31" i="22"/>
  <c r="K31" i="22"/>
  <c r="J31" i="22"/>
  <c r="L30" i="22"/>
  <c r="L360" i="22" s="1"/>
  <c r="K30" i="22"/>
  <c r="K360" i="22" s="1"/>
  <c r="J30" i="22"/>
  <c r="J360" i="22" s="1"/>
  <c r="I328" i="22" l="1"/>
  <c r="I295" i="22" s="1"/>
  <c r="I131" i="22"/>
  <c r="I151" i="22"/>
  <c r="I150" i="22" s="1"/>
  <c r="I160" i="22"/>
  <c r="I31" i="22"/>
  <c r="I62" i="22"/>
  <c r="I61" i="22" s="1"/>
  <c r="I177" i="22"/>
  <c r="I176" i="22" s="1"/>
  <c r="L357" i="21"/>
  <c r="K357" i="21"/>
  <c r="J357" i="21"/>
  <c r="I357" i="21"/>
  <c r="L356" i="21"/>
  <c r="K356" i="21"/>
  <c r="J356" i="21"/>
  <c r="I356" i="21"/>
  <c r="L354" i="21"/>
  <c r="K354" i="21"/>
  <c r="J354" i="21"/>
  <c r="I354" i="21"/>
  <c r="L353" i="21"/>
  <c r="K353" i="21"/>
  <c r="J353" i="21"/>
  <c r="I353" i="21"/>
  <c r="L351" i="21"/>
  <c r="L350" i="21" s="1"/>
  <c r="K351" i="21"/>
  <c r="J351" i="21"/>
  <c r="I351" i="21"/>
  <c r="K350" i="21"/>
  <c r="J350" i="21"/>
  <c r="I350" i="21"/>
  <c r="L347" i="21"/>
  <c r="K347" i="21"/>
  <c r="J347" i="21"/>
  <c r="I347" i="21"/>
  <c r="L346" i="21"/>
  <c r="K346" i="21"/>
  <c r="J346" i="21"/>
  <c r="I346" i="21"/>
  <c r="L343" i="21"/>
  <c r="L342" i="21" s="1"/>
  <c r="K343" i="21"/>
  <c r="J343" i="21"/>
  <c r="I343" i="21"/>
  <c r="K342" i="21"/>
  <c r="J342" i="21"/>
  <c r="I342" i="21"/>
  <c r="L339" i="21"/>
  <c r="L338" i="21" s="1"/>
  <c r="K339" i="21"/>
  <c r="J339" i="21"/>
  <c r="I339" i="21"/>
  <c r="K338" i="21"/>
  <c r="J338" i="21"/>
  <c r="I338" i="21"/>
  <c r="L335" i="21"/>
  <c r="K335" i="21"/>
  <c r="J335" i="21"/>
  <c r="I335" i="21"/>
  <c r="L332" i="21"/>
  <c r="K332" i="21"/>
  <c r="J332" i="21"/>
  <c r="I332" i="21"/>
  <c r="L330" i="21"/>
  <c r="K330" i="21"/>
  <c r="J330" i="21"/>
  <c r="I330" i="21"/>
  <c r="L329" i="21"/>
  <c r="K329" i="21"/>
  <c r="J329" i="21"/>
  <c r="I329" i="21"/>
  <c r="K328" i="21"/>
  <c r="J328" i="21"/>
  <c r="I328" i="21"/>
  <c r="L325" i="21"/>
  <c r="L324" i="21" s="1"/>
  <c r="K325" i="21"/>
  <c r="J325" i="21"/>
  <c r="I325" i="21"/>
  <c r="K324" i="21"/>
  <c r="J324" i="21"/>
  <c r="I324" i="21"/>
  <c r="L322" i="21"/>
  <c r="K322" i="21"/>
  <c r="J322" i="21"/>
  <c r="I322" i="21"/>
  <c r="L321" i="21"/>
  <c r="K321" i="21"/>
  <c r="J321" i="21"/>
  <c r="I321" i="21"/>
  <c r="L319" i="21"/>
  <c r="K319" i="21"/>
  <c r="J319" i="21"/>
  <c r="I319" i="21"/>
  <c r="L318" i="21"/>
  <c r="K318" i="21"/>
  <c r="J318" i="21"/>
  <c r="I318" i="21"/>
  <c r="L315" i="21"/>
  <c r="K315" i="21"/>
  <c r="J315" i="21"/>
  <c r="I315" i="21"/>
  <c r="L314" i="21"/>
  <c r="K314" i="21"/>
  <c r="J314" i="21"/>
  <c r="I314" i="21"/>
  <c r="L311" i="21"/>
  <c r="L310" i="21" s="1"/>
  <c r="K311" i="21"/>
  <c r="J311" i="21"/>
  <c r="I311" i="21"/>
  <c r="K310" i="21"/>
  <c r="J310" i="21"/>
  <c r="I310" i="21"/>
  <c r="L307" i="21"/>
  <c r="K307" i="21"/>
  <c r="J307" i="21"/>
  <c r="I307" i="21"/>
  <c r="L306" i="21"/>
  <c r="K306" i="21"/>
  <c r="J306" i="21"/>
  <c r="I306" i="21"/>
  <c r="L303" i="21"/>
  <c r="K303" i="21"/>
  <c r="J303" i="21"/>
  <c r="I303" i="21"/>
  <c r="L300" i="21"/>
  <c r="K300" i="21"/>
  <c r="J300" i="21"/>
  <c r="I300" i="21"/>
  <c r="L298" i="21"/>
  <c r="L297" i="21" s="1"/>
  <c r="K298" i="21"/>
  <c r="J298" i="21"/>
  <c r="I298" i="21"/>
  <c r="K297" i="21"/>
  <c r="J297" i="21"/>
  <c r="I297" i="21"/>
  <c r="K296" i="21"/>
  <c r="J296" i="21"/>
  <c r="I296" i="21"/>
  <c r="K295" i="21"/>
  <c r="J295" i="21"/>
  <c r="I295" i="21"/>
  <c r="L292" i="21"/>
  <c r="L291" i="21" s="1"/>
  <c r="K292" i="21"/>
  <c r="J292" i="21"/>
  <c r="I292" i="21"/>
  <c r="K291" i="21"/>
  <c r="J291" i="21"/>
  <c r="I291" i="21"/>
  <c r="L289" i="21"/>
  <c r="L288" i="21" s="1"/>
  <c r="K289" i="21"/>
  <c r="J289" i="21"/>
  <c r="I289" i="21"/>
  <c r="K288" i="21"/>
  <c r="J288" i="21"/>
  <c r="I288" i="21"/>
  <c r="L286" i="21"/>
  <c r="K286" i="21"/>
  <c r="J286" i="21"/>
  <c r="I286" i="21"/>
  <c r="L285" i="21"/>
  <c r="K285" i="21"/>
  <c r="J285" i="21"/>
  <c r="I285" i="21"/>
  <c r="L282" i="21"/>
  <c r="K282" i="21"/>
  <c r="J282" i="21"/>
  <c r="I282" i="21"/>
  <c r="L281" i="21"/>
  <c r="K281" i="21"/>
  <c r="J281" i="21"/>
  <c r="I281" i="21"/>
  <c r="L278" i="21"/>
  <c r="L277" i="21" s="1"/>
  <c r="K278" i="21"/>
  <c r="J278" i="21"/>
  <c r="I278" i="21"/>
  <c r="K277" i="21"/>
  <c r="J277" i="21"/>
  <c r="I277" i="21"/>
  <c r="L274" i="21"/>
  <c r="L273" i="21" s="1"/>
  <c r="K274" i="21"/>
  <c r="J274" i="21"/>
  <c r="I274" i="21"/>
  <c r="K273" i="21"/>
  <c r="J273" i="21"/>
  <c r="I273" i="21"/>
  <c r="L270" i="21"/>
  <c r="K270" i="21"/>
  <c r="J270" i="21"/>
  <c r="I270" i="21"/>
  <c r="L267" i="21"/>
  <c r="K267" i="21"/>
  <c r="J267" i="21"/>
  <c r="I267" i="21"/>
  <c r="L265" i="21"/>
  <c r="L264" i="21" s="1"/>
  <c r="K265" i="21"/>
  <c r="J265" i="21"/>
  <c r="I265" i="21"/>
  <c r="K264" i="21"/>
  <c r="J264" i="21"/>
  <c r="I264" i="21"/>
  <c r="K263" i="21"/>
  <c r="J263" i="21"/>
  <c r="I263" i="21"/>
  <c r="L260" i="21"/>
  <c r="L259" i="21" s="1"/>
  <c r="K260" i="21"/>
  <c r="J260" i="21"/>
  <c r="I260" i="21"/>
  <c r="K259" i="21"/>
  <c r="J259" i="21"/>
  <c r="I259" i="21"/>
  <c r="L257" i="21"/>
  <c r="L256" i="21" s="1"/>
  <c r="K257" i="21"/>
  <c r="J257" i="21"/>
  <c r="I257" i="21"/>
  <c r="K256" i="21"/>
  <c r="J256" i="21"/>
  <c r="I256" i="21"/>
  <c r="L254" i="21"/>
  <c r="L253" i="21" s="1"/>
  <c r="K254" i="21"/>
  <c r="J254" i="21"/>
  <c r="I254" i="21"/>
  <c r="K253" i="21"/>
  <c r="J253" i="21"/>
  <c r="I253" i="21"/>
  <c r="L250" i="21"/>
  <c r="L249" i="21" s="1"/>
  <c r="K250" i="21"/>
  <c r="J250" i="21"/>
  <c r="I250" i="21"/>
  <c r="K249" i="21"/>
  <c r="J249" i="21"/>
  <c r="I249" i="21"/>
  <c r="L246" i="21"/>
  <c r="L245" i="21" s="1"/>
  <c r="K246" i="21"/>
  <c r="J246" i="21"/>
  <c r="I246" i="21"/>
  <c r="K245" i="21"/>
  <c r="J245" i="21"/>
  <c r="I245" i="21"/>
  <c r="L242" i="21"/>
  <c r="K242" i="21"/>
  <c r="J242" i="21"/>
  <c r="I242" i="21"/>
  <c r="L241" i="21"/>
  <c r="K241" i="21"/>
  <c r="J241" i="21"/>
  <c r="I241" i="21"/>
  <c r="L238" i="21"/>
  <c r="K238" i="21"/>
  <c r="J238" i="21"/>
  <c r="I238" i="21"/>
  <c r="L235" i="21"/>
  <c r="K235" i="21"/>
  <c r="J235" i="21"/>
  <c r="I235" i="21"/>
  <c r="L233" i="21"/>
  <c r="K233" i="21"/>
  <c r="J233" i="21"/>
  <c r="I233" i="21"/>
  <c r="L232" i="21"/>
  <c r="L231" i="21" s="1"/>
  <c r="K232" i="21"/>
  <c r="J232" i="21"/>
  <c r="I232" i="21"/>
  <c r="K231" i="21"/>
  <c r="J231" i="21"/>
  <c r="I231" i="21"/>
  <c r="K230" i="21"/>
  <c r="J230" i="21"/>
  <c r="I230" i="21"/>
  <c r="L226" i="21"/>
  <c r="L225" i="21" s="1"/>
  <c r="L224" i="21" s="1"/>
  <c r="K226" i="21"/>
  <c r="J226" i="21"/>
  <c r="I226" i="21"/>
  <c r="K225" i="21"/>
  <c r="J225" i="21"/>
  <c r="I225" i="21"/>
  <c r="K224" i="21"/>
  <c r="J224" i="21"/>
  <c r="I224" i="21"/>
  <c r="L222" i="21"/>
  <c r="L221" i="21" s="1"/>
  <c r="L220" i="21" s="1"/>
  <c r="K222" i="21"/>
  <c r="J222" i="21"/>
  <c r="I222" i="21"/>
  <c r="K221" i="21"/>
  <c r="J221" i="21"/>
  <c r="I221" i="21"/>
  <c r="K220" i="21"/>
  <c r="J220" i="21"/>
  <c r="I220" i="21"/>
  <c r="L213" i="21"/>
  <c r="K213" i="21"/>
  <c r="J213" i="21"/>
  <c r="I213" i="21"/>
  <c r="L212" i="21"/>
  <c r="K212" i="21"/>
  <c r="J212" i="21"/>
  <c r="I212" i="21"/>
  <c r="L210" i="21"/>
  <c r="K210" i="21"/>
  <c r="J210" i="21"/>
  <c r="I210" i="21"/>
  <c r="L209" i="21"/>
  <c r="L208" i="21" s="1"/>
  <c r="K209" i="21"/>
  <c r="J209" i="21"/>
  <c r="I209" i="21"/>
  <c r="K208" i="21"/>
  <c r="J208" i="21"/>
  <c r="I208" i="21"/>
  <c r="L203" i="21"/>
  <c r="L202" i="21" s="1"/>
  <c r="L201" i="21" s="1"/>
  <c r="K203" i="21"/>
  <c r="J203" i="21"/>
  <c r="I203" i="21"/>
  <c r="K202" i="21"/>
  <c r="J202" i="21"/>
  <c r="I202" i="21"/>
  <c r="K201" i="21"/>
  <c r="J201" i="21"/>
  <c r="I201" i="21"/>
  <c r="L199" i="21"/>
  <c r="L198" i="21" s="1"/>
  <c r="K199" i="21"/>
  <c r="J199" i="21"/>
  <c r="I199" i="21"/>
  <c r="K198" i="21"/>
  <c r="J198" i="21"/>
  <c r="I198" i="21"/>
  <c r="L194" i="21"/>
  <c r="L193" i="21" s="1"/>
  <c r="K194" i="21"/>
  <c r="J194" i="21"/>
  <c r="I194" i="21"/>
  <c r="K193" i="21"/>
  <c r="J193" i="21"/>
  <c r="I193" i="21"/>
  <c r="P188" i="21"/>
  <c r="O188" i="21"/>
  <c r="N188" i="21"/>
  <c r="M188" i="21"/>
  <c r="L188" i="21"/>
  <c r="K188" i="21"/>
  <c r="J188" i="21"/>
  <c r="I188" i="21"/>
  <c r="L187" i="21"/>
  <c r="K187" i="21"/>
  <c r="J187" i="21"/>
  <c r="I187" i="21"/>
  <c r="L183" i="21"/>
  <c r="K183" i="21"/>
  <c r="J183" i="21"/>
  <c r="I183" i="21"/>
  <c r="L182" i="21"/>
  <c r="K182" i="21"/>
  <c r="J182" i="21"/>
  <c r="I182" i="21"/>
  <c r="L180" i="21"/>
  <c r="K180" i="21"/>
  <c r="J180" i="21"/>
  <c r="I180" i="21"/>
  <c r="L179" i="21"/>
  <c r="K179" i="21"/>
  <c r="J179" i="21"/>
  <c r="I179" i="21"/>
  <c r="K178" i="21"/>
  <c r="J178" i="21"/>
  <c r="I178" i="21"/>
  <c r="K177" i="21"/>
  <c r="J177" i="21"/>
  <c r="I177" i="21"/>
  <c r="K176" i="21"/>
  <c r="J176" i="21"/>
  <c r="I176" i="21"/>
  <c r="L172" i="21"/>
  <c r="L171" i="21" s="1"/>
  <c r="K172" i="21"/>
  <c r="J172" i="21"/>
  <c r="I172" i="21"/>
  <c r="K171" i="21"/>
  <c r="J171" i="21"/>
  <c r="I171" i="21"/>
  <c r="L167" i="21"/>
  <c r="K167" i="21"/>
  <c r="J167" i="21"/>
  <c r="I167" i="21"/>
  <c r="L166" i="21"/>
  <c r="K166" i="21"/>
  <c r="J166" i="21"/>
  <c r="I166" i="21"/>
  <c r="K165" i="21"/>
  <c r="J165" i="21"/>
  <c r="I165" i="21"/>
  <c r="L163" i="21"/>
  <c r="L162" i="21" s="1"/>
  <c r="L161" i="21" s="1"/>
  <c r="K163" i="21"/>
  <c r="J163" i="21"/>
  <c r="I163" i="21"/>
  <c r="K162" i="21"/>
  <c r="J162" i="21"/>
  <c r="I162" i="21"/>
  <c r="K161" i="21"/>
  <c r="J161" i="21"/>
  <c r="I161" i="21"/>
  <c r="K160" i="21"/>
  <c r="J160" i="21"/>
  <c r="I160" i="21"/>
  <c r="L158" i="21"/>
  <c r="L157" i="21" s="1"/>
  <c r="K158" i="21"/>
  <c r="J158" i="21"/>
  <c r="I158" i="21"/>
  <c r="K157" i="21"/>
  <c r="J157" i="21"/>
  <c r="I157" i="21"/>
  <c r="L153" i="21"/>
  <c r="L152" i="21" s="1"/>
  <c r="L151" i="21" s="1"/>
  <c r="L150" i="21" s="1"/>
  <c r="K153" i="21"/>
  <c r="J153" i="21"/>
  <c r="I153" i="21"/>
  <c r="K152" i="21"/>
  <c r="J152" i="21"/>
  <c r="I152" i="21"/>
  <c r="K151" i="21"/>
  <c r="J151" i="21"/>
  <c r="I151" i="21"/>
  <c r="K150" i="21"/>
  <c r="J150" i="21"/>
  <c r="I150" i="21"/>
  <c r="L147" i="21"/>
  <c r="L146" i="21" s="1"/>
  <c r="L145" i="21" s="1"/>
  <c r="K147" i="21"/>
  <c r="J147" i="21"/>
  <c r="I147" i="21"/>
  <c r="K146" i="21"/>
  <c r="J146" i="21"/>
  <c r="I146" i="21"/>
  <c r="K145" i="21"/>
  <c r="J145" i="21"/>
  <c r="I145" i="21"/>
  <c r="L143" i="21"/>
  <c r="L142" i="21" s="1"/>
  <c r="K143" i="21"/>
  <c r="J143" i="21"/>
  <c r="I143" i="21"/>
  <c r="K142" i="21"/>
  <c r="J142" i="21"/>
  <c r="I142" i="21"/>
  <c r="L139" i="21"/>
  <c r="L138" i="21" s="1"/>
  <c r="L137" i="21" s="1"/>
  <c r="K139" i="21"/>
  <c r="J139" i="21"/>
  <c r="I139" i="21"/>
  <c r="K138" i="21"/>
  <c r="J138" i="21"/>
  <c r="I138" i="21"/>
  <c r="K137" i="21"/>
  <c r="J137" i="21"/>
  <c r="I137" i="21"/>
  <c r="L134" i="21"/>
  <c r="L133" i="21" s="1"/>
  <c r="L132" i="21" s="1"/>
  <c r="L131" i="21" s="1"/>
  <c r="K134" i="21"/>
  <c r="J134" i="21"/>
  <c r="I134" i="21"/>
  <c r="K133" i="21"/>
  <c r="J133" i="21"/>
  <c r="I133" i="21"/>
  <c r="K132" i="21"/>
  <c r="J132" i="21"/>
  <c r="I132" i="21"/>
  <c r="K131" i="21"/>
  <c r="J131" i="21"/>
  <c r="I131" i="21"/>
  <c r="L129" i="21"/>
  <c r="L128" i="21" s="1"/>
  <c r="L127" i="21" s="1"/>
  <c r="K129" i="21"/>
  <c r="J129" i="21"/>
  <c r="I129" i="21"/>
  <c r="K128" i="21"/>
  <c r="J128" i="21"/>
  <c r="I128" i="21"/>
  <c r="K127" i="21"/>
  <c r="J127" i="21"/>
  <c r="I127" i="21"/>
  <c r="L125" i="21"/>
  <c r="L124" i="21" s="1"/>
  <c r="L123" i="21" s="1"/>
  <c r="K125" i="21"/>
  <c r="J125" i="21"/>
  <c r="I125" i="21"/>
  <c r="K124" i="21"/>
  <c r="J124" i="21"/>
  <c r="I124" i="21"/>
  <c r="K123" i="21"/>
  <c r="J123" i="21"/>
  <c r="I123" i="21"/>
  <c r="L121" i="21"/>
  <c r="L120" i="21" s="1"/>
  <c r="L119" i="21" s="1"/>
  <c r="K121" i="21"/>
  <c r="J121" i="21"/>
  <c r="I121" i="21"/>
  <c r="K120" i="21"/>
  <c r="J120" i="21"/>
  <c r="I120" i="21"/>
  <c r="K119" i="21"/>
  <c r="J119" i="21"/>
  <c r="I119" i="21"/>
  <c r="L117" i="21"/>
  <c r="K117" i="21"/>
  <c r="J117" i="21"/>
  <c r="I117" i="21"/>
  <c r="L116" i="21"/>
  <c r="L115" i="21" s="1"/>
  <c r="K116" i="21"/>
  <c r="J116" i="21"/>
  <c r="I116" i="21"/>
  <c r="K115" i="21"/>
  <c r="J115" i="21"/>
  <c r="I115" i="21"/>
  <c r="L112" i="21"/>
  <c r="L111" i="21" s="1"/>
  <c r="L110" i="21" s="1"/>
  <c r="K112" i="21"/>
  <c r="J112" i="21"/>
  <c r="I112" i="21"/>
  <c r="K111" i="21"/>
  <c r="J111" i="21"/>
  <c r="I111" i="21"/>
  <c r="K110" i="21"/>
  <c r="J110" i="21"/>
  <c r="I110" i="21"/>
  <c r="K109" i="21"/>
  <c r="J109" i="21"/>
  <c r="I109" i="21"/>
  <c r="L106" i="21"/>
  <c r="L105" i="21" s="1"/>
  <c r="K106" i="21"/>
  <c r="J106" i="21"/>
  <c r="I106" i="21"/>
  <c r="K105" i="21"/>
  <c r="J105" i="21"/>
  <c r="I105" i="21"/>
  <c r="L102" i="21"/>
  <c r="K102" i="21"/>
  <c r="J102" i="21"/>
  <c r="I102" i="21"/>
  <c r="L101" i="21"/>
  <c r="L100" i="21" s="1"/>
  <c r="K101" i="21"/>
  <c r="J101" i="21"/>
  <c r="I101" i="21"/>
  <c r="K100" i="21"/>
  <c r="J100" i="21"/>
  <c r="I100" i="21"/>
  <c r="L97" i="21"/>
  <c r="L96" i="21" s="1"/>
  <c r="L95" i="21" s="1"/>
  <c r="K97" i="21"/>
  <c r="J97" i="21"/>
  <c r="I97" i="21"/>
  <c r="K96" i="21"/>
  <c r="J96" i="21"/>
  <c r="I96" i="21"/>
  <c r="K95" i="21"/>
  <c r="J95" i="21"/>
  <c r="I95" i="21"/>
  <c r="L92" i="21"/>
  <c r="L91" i="21" s="1"/>
  <c r="L90" i="21" s="1"/>
  <c r="L89" i="21" s="1"/>
  <c r="K92" i="21"/>
  <c r="J92" i="21"/>
  <c r="I92" i="21"/>
  <c r="K91" i="21"/>
  <c r="J91" i="21"/>
  <c r="I91" i="21"/>
  <c r="K90" i="21"/>
  <c r="J90" i="21"/>
  <c r="I90" i="21"/>
  <c r="K89" i="21"/>
  <c r="J89" i="21"/>
  <c r="I89" i="21"/>
  <c r="L85" i="21"/>
  <c r="K85" i="21"/>
  <c r="J85" i="21"/>
  <c r="I85" i="21"/>
  <c r="L84" i="21"/>
  <c r="L83" i="21" s="1"/>
  <c r="L82" i="21" s="1"/>
  <c r="K84" i="21"/>
  <c r="J84" i="21"/>
  <c r="I84" i="21"/>
  <c r="K83" i="21"/>
  <c r="J83" i="21"/>
  <c r="I83" i="21"/>
  <c r="K82" i="21"/>
  <c r="J82" i="21"/>
  <c r="I82" i="21"/>
  <c r="L80" i="21"/>
  <c r="K80" i="21"/>
  <c r="J80" i="21"/>
  <c r="I80" i="21"/>
  <c r="L79" i="21"/>
  <c r="L78" i="21" s="1"/>
  <c r="K79" i="21"/>
  <c r="J79" i="21"/>
  <c r="I79" i="21"/>
  <c r="K78" i="21"/>
  <c r="J78" i="21"/>
  <c r="I78" i="21"/>
  <c r="L74" i="21"/>
  <c r="L73" i="21" s="1"/>
  <c r="K74" i="21"/>
  <c r="J74" i="21"/>
  <c r="I74" i="21"/>
  <c r="K73" i="21"/>
  <c r="J73" i="21"/>
  <c r="I73" i="21"/>
  <c r="L69" i="21"/>
  <c r="L68" i="21" s="1"/>
  <c r="K69" i="21"/>
  <c r="J69" i="21"/>
  <c r="I69" i="21"/>
  <c r="K68" i="21"/>
  <c r="J68" i="21"/>
  <c r="I68" i="21"/>
  <c r="L64" i="21"/>
  <c r="K64" i="21"/>
  <c r="J64" i="21"/>
  <c r="I64" i="21"/>
  <c r="L63" i="21"/>
  <c r="K63" i="21"/>
  <c r="J63" i="21"/>
  <c r="I63" i="21"/>
  <c r="K62" i="21"/>
  <c r="J62" i="21"/>
  <c r="I62" i="21"/>
  <c r="K61" i="21"/>
  <c r="J61" i="21"/>
  <c r="I61" i="21"/>
  <c r="L45" i="21"/>
  <c r="L44" i="21" s="1"/>
  <c r="L43" i="21" s="1"/>
  <c r="L42" i="21" s="1"/>
  <c r="K45" i="21"/>
  <c r="J45" i="21"/>
  <c r="I45" i="21"/>
  <c r="K44" i="21"/>
  <c r="J44" i="21"/>
  <c r="I44" i="21"/>
  <c r="K43" i="21"/>
  <c r="J43" i="21"/>
  <c r="I43" i="21"/>
  <c r="K42" i="21"/>
  <c r="J42" i="21"/>
  <c r="I42" i="21"/>
  <c r="L40" i="21"/>
  <c r="L39" i="21" s="1"/>
  <c r="L38" i="21" s="1"/>
  <c r="K40" i="21"/>
  <c r="J40" i="21"/>
  <c r="I40" i="21"/>
  <c r="K39" i="21"/>
  <c r="J39" i="21"/>
  <c r="I39" i="21"/>
  <c r="K38" i="21"/>
  <c r="J38" i="21"/>
  <c r="I38" i="21"/>
  <c r="L36" i="21"/>
  <c r="K36" i="21"/>
  <c r="J36" i="21"/>
  <c r="I36" i="21"/>
  <c r="L34" i="21"/>
  <c r="L33" i="21" s="1"/>
  <c r="L32" i="21" s="1"/>
  <c r="L31" i="21" s="1"/>
  <c r="K34" i="21"/>
  <c r="J34" i="21"/>
  <c r="I34" i="21"/>
  <c r="K33" i="21"/>
  <c r="J33" i="21"/>
  <c r="I33" i="21"/>
  <c r="K32" i="21"/>
  <c r="J32" i="21"/>
  <c r="I32" i="21"/>
  <c r="K31" i="21"/>
  <c r="J31" i="21"/>
  <c r="I31" i="21"/>
  <c r="K30" i="21"/>
  <c r="K360" i="21" s="1"/>
  <c r="J30" i="21"/>
  <c r="J360" i="21" s="1"/>
  <c r="I30" i="21"/>
  <c r="I360" i="21" s="1"/>
  <c r="L263" i="21" l="1"/>
  <c r="L230" i="21"/>
  <c r="L62" i="21"/>
  <c r="L61" i="21" s="1"/>
  <c r="L30" i="21" s="1"/>
  <c r="L109" i="21"/>
  <c r="L296" i="21"/>
  <c r="L165" i="21"/>
  <c r="L160" i="21" s="1"/>
  <c r="L178" i="21"/>
  <c r="L177" i="21" s="1"/>
  <c r="L328" i="21"/>
  <c r="I30" i="22"/>
  <c r="I360" i="22" s="1"/>
  <c r="H41" i="20"/>
  <c r="H36" i="20"/>
  <c r="H30" i="20"/>
  <c r="H26" i="20"/>
  <c r="H21" i="20"/>
  <c r="L295" i="21" l="1"/>
  <c r="L176" i="21" s="1"/>
  <c r="L360" i="21" s="1"/>
  <c r="H32" i="19"/>
  <c r="H27" i="19"/>
  <c r="H21" i="19"/>
  <c r="H30" i="18" l="1"/>
  <c r="H28" i="18"/>
  <c r="H25" i="18"/>
  <c r="H22" i="18"/>
  <c r="H20" i="18"/>
  <c r="H18" i="18"/>
  <c r="H25" i="17" l="1"/>
  <c r="H23" i="17"/>
  <c r="H20" i="17"/>
  <c r="H18" i="17"/>
  <c r="R39" i="15" l="1"/>
  <c r="Q39" i="15"/>
  <c r="P39" i="15"/>
  <c r="O39" i="15"/>
  <c r="N39" i="15"/>
  <c r="M39" i="15"/>
  <c r="K39" i="15"/>
  <c r="J39" i="15"/>
  <c r="I39" i="15"/>
  <c r="H39" i="15"/>
  <c r="G39" i="15"/>
  <c r="F39" i="15"/>
  <c r="E39" i="15"/>
  <c r="D39" i="15"/>
  <c r="C39" i="15"/>
  <c r="B39" i="15"/>
  <c r="R38" i="15"/>
  <c r="Q38" i="15"/>
  <c r="P38" i="15"/>
  <c r="O38" i="15"/>
  <c r="S38" i="15" s="1"/>
  <c r="N38" i="15"/>
  <c r="M38" i="15"/>
  <c r="K38" i="15"/>
  <c r="J38" i="15"/>
  <c r="I38" i="15"/>
  <c r="H38" i="15"/>
  <c r="G38" i="15"/>
  <c r="F38" i="15"/>
  <c r="E38" i="15"/>
  <c r="D38" i="15"/>
  <c r="C38" i="15"/>
  <c r="B38" i="15"/>
  <c r="R37" i="15"/>
  <c r="Q37" i="15"/>
  <c r="P37" i="15"/>
  <c r="O37" i="15"/>
  <c r="N37" i="15"/>
  <c r="M37" i="15"/>
  <c r="K37" i="15"/>
  <c r="J37" i="15"/>
  <c r="I37" i="15"/>
  <c r="H37" i="15"/>
  <c r="G37" i="15"/>
  <c r="F37" i="15"/>
  <c r="E37" i="15"/>
  <c r="D37" i="15"/>
  <c r="C37" i="15"/>
  <c r="B37" i="15"/>
  <c r="R36" i="15"/>
  <c r="Q36" i="15"/>
  <c r="P36" i="15"/>
  <c r="O36" i="15"/>
  <c r="S36" i="15" s="1"/>
  <c r="N36" i="15"/>
  <c r="M36" i="15"/>
  <c r="K36" i="15"/>
  <c r="J36" i="15"/>
  <c r="I36" i="15"/>
  <c r="H36" i="15"/>
  <c r="G36" i="15"/>
  <c r="F36" i="15"/>
  <c r="E36" i="15"/>
  <c r="D36" i="15"/>
  <c r="C36" i="15"/>
  <c r="B36" i="15"/>
  <c r="R35" i="15"/>
  <c r="Q35" i="15"/>
  <c r="P35" i="15"/>
  <c r="O35" i="15"/>
  <c r="N35" i="15"/>
  <c r="M35" i="15"/>
  <c r="K35" i="15"/>
  <c r="J35" i="15"/>
  <c r="I35" i="15"/>
  <c r="H35" i="15"/>
  <c r="G35" i="15"/>
  <c r="F35" i="15"/>
  <c r="E35" i="15"/>
  <c r="D35" i="15"/>
  <c r="C35" i="15"/>
  <c r="B35" i="15"/>
  <c r="R34" i="15"/>
  <c r="Q34" i="15"/>
  <c r="P34" i="15"/>
  <c r="O34" i="15"/>
  <c r="S34" i="15" s="1"/>
  <c r="N34" i="15"/>
  <c r="M34" i="15"/>
  <c r="K34" i="15"/>
  <c r="J34" i="15"/>
  <c r="I34" i="15"/>
  <c r="H34" i="15"/>
  <c r="G34" i="15"/>
  <c r="F34" i="15"/>
  <c r="E34" i="15"/>
  <c r="D34" i="15"/>
  <c r="C34" i="15"/>
  <c r="B34" i="15"/>
  <c r="S33" i="15"/>
  <c r="L33" i="15"/>
  <c r="S32" i="15"/>
  <c r="L32" i="15"/>
  <c r="S31" i="15"/>
  <c r="L31" i="15"/>
  <c r="S30" i="15"/>
  <c r="L30" i="15"/>
  <c r="S29" i="15"/>
  <c r="L29" i="15"/>
  <c r="S28" i="15"/>
  <c r="L28" i="15"/>
  <c r="S27" i="15"/>
  <c r="L27" i="15"/>
  <c r="S26" i="15"/>
  <c r="L26" i="15"/>
  <c r="S25" i="15"/>
  <c r="L25" i="15"/>
  <c r="S24" i="15"/>
  <c r="L24" i="15"/>
  <c r="S23" i="15"/>
  <c r="L23" i="15"/>
  <c r="S22" i="15"/>
  <c r="L22" i="15"/>
  <c r="S21" i="15"/>
  <c r="L21" i="15"/>
  <c r="S20" i="15"/>
  <c r="L20" i="15"/>
  <c r="L34" i="15" l="1"/>
  <c r="S39" i="15"/>
  <c r="L35" i="15"/>
  <c r="S35" i="15"/>
  <c r="L36" i="15"/>
  <c r="L37" i="15"/>
  <c r="S37" i="15"/>
  <c r="L38" i="15"/>
  <c r="L39" i="15"/>
  <c r="R39" i="14"/>
  <c r="Q39" i="14"/>
  <c r="P39" i="14"/>
  <c r="O39" i="14"/>
  <c r="N39" i="14"/>
  <c r="M39" i="14"/>
  <c r="K39" i="14"/>
  <c r="J39" i="14"/>
  <c r="I39" i="14"/>
  <c r="H39" i="14"/>
  <c r="G39" i="14"/>
  <c r="F39" i="14"/>
  <c r="E39" i="14"/>
  <c r="D39" i="14"/>
  <c r="C39" i="14"/>
  <c r="B39" i="14"/>
  <c r="R38" i="14"/>
  <c r="Q38" i="14"/>
  <c r="P38" i="14"/>
  <c r="O38" i="14"/>
  <c r="K38" i="14"/>
  <c r="J38" i="14"/>
  <c r="G38" i="14"/>
  <c r="F38" i="14"/>
  <c r="E38" i="14"/>
  <c r="D38" i="14"/>
  <c r="C38" i="14"/>
  <c r="B38" i="14"/>
  <c r="R37" i="14"/>
  <c r="Q37" i="14"/>
  <c r="P37" i="14"/>
  <c r="O37" i="14"/>
  <c r="N37" i="14"/>
  <c r="M37" i="14"/>
  <c r="K37" i="14"/>
  <c r="J37" i="14"/>
  <c r="I37" i="14"/>
  <c r="H37" i="14"/>
  <c r="G37" i="14"/>
  <c r="F37" i="14"/>
  <c r="E37" i="14"/>
  <c r="D37" i="14"/>
  <c r="C37" i="14"/>
  <c r="B37" i="14"/>
  <c r="R36" i="14"/>
  <c r="Q36" i="14"/>
  <c r="P36" i="14"/>
  <c r="O36" i="14"/>
  <c r="N36" i="14"/>
  <c r="K36" i="14"/>
  <c r="J36" i="14"/>
  <c r="I36" i="14"/>
  <c r="R35" i="14"/>
  <c r="Q35" i="14"/>
  <c r="P35" i="14"/>
  <c r="O35" i="14"/>
  <c r="N35" i="14"/>
  <c r="M35" i="14"/>
  <c r="S35" i="14" s="1"/>
  <c r="K35" i="14"/>
  <c r="J35" i="14"/>
  <c r="I35" i="14"/>
  <c r="H35" i="14"/>
  <c r="L35" i="14" s="1"/>
  <c r="G35" i="14"/>
  <c r="F35" i="14"/>
  <c r="E35" i="14"/>
  <c r="D35" i="14"/>
  <c r="C35" i="14"/>
  <c r="B35" i="14"/>
  <c r="R34" i="14"/>
  <c r="Q34" i="14"/>
  <c r="P34" i="14"/>
  <c r="O34" i="14"/>
  <c r="K34" i="14"/>
  <c r="J34" i="14"/>
  <c r="S33" i="14"/>
  <c r="L33" i="14"/>
  <c r="S32" i="14"/>
  <c r="L32" i="14"/>
  <c r="S31" i="14"/>
  <c r="L31" i="14"/>
  <c r="S30" i="14"/>
  <c r="L30" i="14"/>
  <c r="S29" i="14"/>
  <c r="L29" i="14"/>
  <c r="N28" i="14"/>
  <c r="N38" i="14" s="1"/>
  <c r="M28" i="14"/>
  <c r="I28" i="14"/>
  <c r="I38" i="14" s="1"/>
  <c r="H28" i="14"/>
  <c r="L28" i="14" s="1"/>
  <c r="S27" i="14"/>
  <c r="L27" i="14"/>
  <c r="M26" i="14"/>
  <c r="M38" i="14" s="1"/>
  <c r="H26" i="14"/>
  <c r="L26" i="14" s="1"/>
  <c r="S25" i="14"/>
  <c r="L25" i="14"/>
  <c r="S24" i="14"/>
  <c r="L24" i="14"/>
  <c r="S23" i="14"/>
  <c r="L23" i="14"/>
  <c r="M22" i="14"/>
  <c r="S22" i="14" s="1"/>
  <c r="L22" i="14"/>
  <c r="H22" i="14"/>
  <c r="G22" i="14"/>
  <c r="G36" i="14" s="1"/>
  <c r="F22" i="14"/>
  <c r="F36" i="14" s="1"/>
  <c r="E36" i="14"/>
  <c r="D22" i="14"/>
  <c r="D34" i="14" s="1"/>
  <c r="C22" i="14"/>
  <c r="C36" i="14" s="1"/>
  <c r="B22" i="14"/>
  <c r="B36" i="14" s="1"/>
  <c r="S21" i="14"/>
  <c r="L21" i="14"/>
  <c r="S20" i="14"/>
  <c r="L20" i="14"/>
  <c r="L37" i="14" l="1"/>
  <c r="S37" i="14"/>
  <c r="L39" i="14"/>
  <c r="S39" i="14"/>
  <c r="D36" i="14"/>
  <c r="S28" i="14"/>
  <c r="S38" i="14"/>
  <c r="B34" i="14"/>
  <c r="F34" i="14"/>
  <c r="N34" i="14"/>
  <c r="H34" i="14"/>
  <c r="L34" i="14" s="1"/>
  <c r="S26" i="14"/>
  <c r="C34" i="14"/>
  <c r="G34" i="14"/>
  <c r="H36" i="14"/>
  <c r="L36" i="14" s="1"/>
  <c r="H38" i="14"/>
  <c r="L38" i="14" s="1"/>
  <c r="E34" i="14"/>
  <c r="I34" i="14"/>
  <c r="M34" i="14"/>
  <c r="S34" i="14" s="1"/>
  <c r="M36" i="14"/>
  <c r="S36" i="14" s="1"/>
  <c r="J27" i="16" l="1"/>
  <c r="H27" i="16"/>
  <c r="F27" i="16"/>
  <c r="E27" i="16"/>
  <c r="N26" i="16"/>
  <c r="N25" i="16"/>
  <c r="N24" i="16"/>
  <c r="L24" i="16"/>
  <c r="L27" i="16" s="1"/>
  <c r="N23" i="16"/>
  <c r="N22" i="16"/>
  <c r="L22" i="16"/>
  <c r="N29" i="16" l="1"/>
  <c r="G27" i="13"/>
  <c r="F27" i="13"/>
  <c r="E27" i="13"/>
  <c r="D27" i="13"/>
  <c r="H23" i="13"/>
  <c r="H22" i="13"/>
  <c r="H27" i="13" s="1"/>
  <c r="C20" i="12" l="1"/>
  <c r="C21" i="12"/>
  <c r="C22" i="12"/>
  <c r="C23" i="12"/>
  <c r="C25" i="12"/>
  <c r="G47" i="12"/>
  <c r="D26" i="12"/>
  <c r="C26" i="12" s="1"/>
  <c r="C27" i="12"/>
  <c r="C28" i="12"/>
  <c r="C29" i="12"/>
  <c r="C30" i="12"/>
  <c r="C31" i="12"/>
  <c r="C32" i="12"/>
  <c r="C33" i="12"/>
  <c r="D34" i="12"/>
  <c r="F47" i="12"/>
  <c r="E35" i="12"/>
  <c r="E24" i="12" s="1"/>
  <c r="E47" i="12" s="1"/>
  <c r="F35" i="12"/>
  <c r="G35" i="12"/>
  <c r="H35" i="12"/>
  <c r="H24" i="12" s="1"/>
  <c r="H47" i="12" s="1"/>
  <c r="C37" i="12"/>
  <c r="D38" i="12"/>
  <c r="C38" i="12" s="1"/>
  <c r="C39" i="12"/>
  <c r="C40" i="12"/>
  <c r="C41" i="12"/>
  <c r="C42" i="12"/>
  <c r="C43" i="12"/>
  <c r="C44" i="12"/>
  <c r="C45" i="12"/>
  <c r="C46" i="12"/>
  <c r="D47" i="12"/>
  <c r="C47" i="12" l="1"/>
  <c r="C24" i="12"/>
  <c r="D35" i="12"/>
  <c r="C35" i="12" s="1"/>
  <c r="C34" i="12"/>
  <c r="K82" i="23" l="1"/>
  <c r="J82" i="23"/>
  <c r="J81" i="23" s="1"/>
  <c r="I82" i="23"/>
  <c r="I81" i="23" s="1"/>
  <c r="K81" i="23"/>
  <c r="K75" i="23"/>
  <c r="K74" i="23" s="1"/>
  <c r="J75" i="23"/>
  <c r="J74" i="23" s="1"/>
  <c r="I75" i="23"/>
  <c r="I74" i="23" s="1"/>
  <c r="K69" i="23"/>
  <c r="J69" i="23"/>
  <c r="I69" i="23"/>
  <c r="I65" i="23" s="1"/>
  <c r="K66" i="23"/>
  <c r="J66" i="23"/>
  <c r="I66" i="23"/>
  <c r="J65" i="23"/>
  <c r="K59" i="23"/>
  <c r="J59" i="23"/>
  <c r="I59" i="23"/>
  <c r="K54" i="23"/>
  <c r="J54" i="23"/>
  <c r="I54" i="23"/>
  <c r="K51" i="23"/>
  <c r="J51" i="23"/>
  <c r="I51" i="23"/>
  <c r="K48" i="23"/>
  <c r="J48" i="23"/>
  <c r="I48" i="23"/>
  <c r="I47" i="23" s="1"/>
  <c r="K43" i="23"/>
  <c r="K42" i="23" s="1"/>
  <c r="J43" i="23"/>
  <c r="J42" i="23" s="1"/>
  <c r="I43" i="23"/>
  <c r="I42" i="23" s="1"/>
  <c r="K39" i="23"/>
  <c r="J39" i="23"/>
  <c r="I39" i="23"/>
  <c r="K37" i="23"/>
  <c r="J37" i="23"/>
  <c r="I37" i="23"/>
  <c r="K32" i="23"/>
  <c r="J32" i="23"/>
  <c r="J31" i="23" s="1"/>
  <c r="I32" i="23"/>
  <c r="I31" i="23" s="1"/>
  <c r="K31" i="23"/>
  <c r="J47" i="23" l="1"/>
  <c r="J30" i="23" s="1"/>
  <c r="J90" i="23" s="1"/>
  <c r="K47" i="23"/>
  <c r="K30" i="23" s="1"/>
  <c r="K90" i="23" s="1"/>
  <c r="I30" i="23"/>
  <c r="I90" i="23" s="1"/>
  <c r="K65" i="23"/>
  <c r="L357" i="10" l="1"/>
  <c r="K357" i="10"/>
  <c r="J357" i="10"/>
  <c r="I357" i="10"/>
  <c r="L356" i="10"/>
  <c r="K356" i="10"/>
  <c r="J356" i="10"/>
  <c r="I356" i="10"/>
  <c r="L354" i="10"/>
  <c r="K354" i="10"/>
  <c r="J354" i="10"/>
  <c r="I354" i="10"/>
  <c r="L353" i="10"/>
  <c r="K353" i="10"/>
  <c r="J353" i="10"/>
  <c r="I353" i="10"/>
  <c r="L351" i="10"/>
  <c r="K351" i="10"/>
  <c r="J351" i="10"/>
  <c r="I351" i="10"/>
  <c r="L350" i="10"/>
  <c r="K350" i="10"/>
  <c r="J350" i="10"/>
  <c r="I350" i="10"/>
  <c r="L347" i="10"/>
  <c r="K347" i="10"/>
  <c r="J347" i="10"/>
  <c r="I347" i="10"/>
  <c r="L346" i="10"/>
  <c r="K346" i="10"/>
  <c r="J346" i="10"/>
  <c r="I346" i="10"/>
  <c r="L343" i="10"/>
  <c r="K343" i="10"/>
  <c r="J343" i="10"/>
  <c r="I343" i="10"/>
  <c r="L342" i="10"/>
  <c r="K342" i="10"/>
  <c r="J342" i="10"/>
  <c r="I342" i="10"/>
  <c r="L339" i="10"/>
  <c r="K339" i="10"/>
  <c r="J339" i="10"/>
  <c r="I339" i="10"/>
  <c r="L338" i="10"/>
  <c r="K338" i="10"/>
  <c r="J338" i="10"/>
  <c r="I338" i="10"/>
  <c r="L335" i="10"/>
  <c r="K335" i="10"/>
  <c r="J335" i="10"/>
  <c r="I335" i="10"/>
  <c r="L332" i="10"/>
  <c r="K332" i="10"/>
  <c r="J332" i="10"/>
  <c r="I332" i="10"/>
  <c r="L330" i="10"/>
  <c r="K330" i="10"/>
  <c r="J330" i="10"/>
  <c r="I330" i="10"/>
  <c r="L329" i="10"/>
  <c r="K329" i="10"/>
  <c r="J329" i="10"/>
  <c r="I329" i="10"/>
  <c r="I328" i="10" s="1"/>
  <c r="L328" i="10"/>
  <c r="K328" i="10"/>
  <c r="J328" i="10"/>
  <c r="L325" i="10"/>
  <c r="K325" i="10"/>
  <c r="J325" i="10"/>
  <c r="I325" i="10"/>
  <c r="L324" i="10"/>
  <c r="K324" i="10"/>
  <c r="J324" i="10"/>
  <c r="I324" i="10"/>
  <c r="L322" i="10"/>
  <c r="K322" i="10"/>
  <c r="J322" i="10"/>
  <c r="I322" i="10"/>
  <c r="L321" i="10"/>
  <c r="K321" i="10"/>
  <c r="J321" i="10"/>
  <c r="I321" i="10"/>
  <c r="L319" i="10"/>
  <c r="K319" i="10"/>
  <c r="J319" i="10"/>
  <c r="I319" i="10"/>
  <c r="L318" i="10"/>
  <c r="K318" i="10"/>
  <c r="J318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10" i="10"/>
  <c r="K310" i="10"/>
  <c r="J310" i="10"/>
  <c r="I310" i="10"/>
  <c r="L307" i="10"/>
  <c r="K307" i="10"/>
  <c r="J307" i="10"/>
  <c r="I307" i="10"/>
  <c r="L306" i="10"/>
  <c r="K306" i="10"/>
  <c r="J306" i="10"/>
  <c r="I306" i="10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7" i="10"/>
  <c r="K297" i="10"/>
  <c r="J297" i="10"/>
  <c r="I297" i="10"/>
  <c r="I296" i="10" s="1"/>
  <c r="L296" i="10"/>
  <c r="K296" i="10"/>
  <c r="J296" i="10"/>
  <c r="L295" i="10"/>
  <c r="K295" i="10"/>
  <c r="J295" i="10"/>
  <c r="L292" i="10"/>
  <c r="K292" i="10"/>
  <c r="J292" i="10"/>
  <c r="I292" i="10"/>
  <c r="L291" i="10"/>
  <c r="K291" i="10"/>
  <c r="J291" i="10"/>
  <c r="I291" i="10"/>
  <c r="L289" i="10"/>
  <c r="K289" i="10"/>
  <c r="J289" i="10"/>
  <c r="I289" i="10"/>
  <c r="I288" i="10" s="1"/>
  <c r="L288" i="10"/>
  <c r="K288" i="10"/>
  <c r="J288" i="10"/>
  <c r="L286" i="10"/>
  <c r="K286" i="10"/>
  <c r="J286" i="10"/>
  <c r="I286" i="10"/>
  <c r="I285" i="10" s="1"/>
  <c r="L285" i="10"/>
  <c r="K285" i="10"/>
  <c r="J285" i="10"/>
  <c r="L282" i="10"/>
  <c r="K282" i="10"/>
  <c r="J282" i="10"/>
  <c r="I282" i="10"/>
  <c r="I281" i="10" s="1"/>
  <c r="L281" i="10"/>
  <c r="K281" i="10"/>
  <c r="J281" i="10"/>
  <c r="L278" i="10"/>
  <c r="K278" i="10"/>
  <c r="J278" i="10"/>
  <c r="I278" i="10"/>
  <c r="I277" i="10" s="1"/>
  <c r="L277" i="10"/>
  <c r="K277" i="10"/>
  <c r="J277" i="10"/>
  <c r="L274" i="10"/>
  <c r="K274" i="10"/>
  <c r="J274" i="10"/>
  <c r="I274" i="10"/>
  <c r="L273" i="10"/>
  <c r="K273" i="10"/>
  <c r="J273" i="10"/>
  <c r="I273" i="10"/>
  <c r="L270" i="10"/>
  <c r="K270" i="10"/>
  <c r="J270" i="10"/>
  <c r="I270" i="10"/>
  <c r="L267" i="10"/>
  <c r="K267" i="10"/>
  <c r="J267" i="10"/>
  <c r="I267" i="10"/>
  <c r="L265" i="10"/>
  <c r="K265" i="10"/>
  <c r="J265" i="10"/>
  <c r="I265" i="10"/>
  <c r="I264" i="10" s="1"/>
  <c r="L264" i="10"/>
  <c r="K264" i="10"/>
  <c r="J264" i="10"/>
  <c r="L263" i="10"/>
  <c r="K263" i="10"/>
  <c r="J263" i="10"/>
  <c r="L260" i="10"/>
  <c r="K260" i="10"/>
  <c r="J260" i="10"/>
  <c r="I260" i="10"/>
  <c r="L259" i="10"/>
  <c r="K259" i="10"/>
  <c r="J259" i="10"/>
  <c r="I259" i="10"/>
  <c r="L257" i="10"/>
  <c r="K257" i="10"/>
  <c r="J257" i="10"/>
  <c r="I257" i="10"/>
  <c r="L256" i="10"/>
  <c r="K256" i="10"/>
  <c r="J256" i="10"/>
  <c r="I256" i="10"/>
  <c r="L254" i="10"/>
  <c r="K254" i="10"/>
  <c r="J254" i="10"/>
  <c r="I254" i="10"/>
  <c r="L253" i="10"/>
  <c r="K253" i="10"/>
  <c r="J253" i="10"/>
  <c r="I253" i="10"/>
  <c r="L250" i="10"/>
  <c r="K250" i="10"/>
  <c r="J250" i="10"/>
  <c r="I250" i="10"/>
  <c r="I249" i="10" s="1"/>
  <c r="L249" i="10"/>
  <c r="K249" i="10"/>
  <c r="J249" i="10"/>
  <c r="L246" i="10"/>
  <c r="K246" i="10"/>
  <c r="J246" i="10"/>
  <c r="I246" i="10"/>
  <c r="I245" i="10" s="1"/>
  <c r="L245" i="10"/>
  <c r="K245" i="10"/>
  <c r="J245" i="10"/>
  <c r="L242" i="10"/>
  <c r="K242" i="10"/>
  <c r="J242" i="10"/>
  <c r="I242" i="10"/>
  <c r="I241" i="10" s="1"/>
  <c r="L241" i="10"/>
  <c r="K241" i="10"/>
  <c r="J241" i="10"/>
  <c r="L238" i="10"/>
  <c r="K238" i="10"/>
  <c r="J238" i="10"/>
  <c r="I238" i="10"/>
  <c r="L235" i="10"/>
  <c r="K235" i="10"/>
  <c r="J235" i="10"/>
  <c r="I235" i="10"/>
  <c r="L233" i="10"/>
  <c r="K233" i="10"/>
  <c r="J233" i="10"/>
  <c r="I233" i="10"/>
  <c r="I232" i="10" s="1"/>
  <c r="I231" i="10" s="1"/>
  <c r="L232" i="10"/>
  <c r="K232" i="10"/>
  <c r="J232" i="10"/>
  <c r="L231" i="10"/>
  <c r="K231" i="10"/>
  <c r="J231" i="10"/>
  <c r="L230" i="10"/>
  <c r="K230" i="10"/>
  <c r="J230" i="10"/>
  <c r="L226" i="10"/>
  <c r="K226" i="10"/>
  <c r="J226" i="10"/>
  <c r="I226" i="10"/>
  <c r="L225" i="10"/>
  <c r="K225" i="10"/>
  <c r="J225" i="10"/>
  <c r="I225" i="10"/>
  <c r="I224" i="10" s="1"/>
  <c r="L224" i="10"/>
  <c r="K224" i="10"/>
  <c r="J224" i="10"/>
  <c r="L222" i="10"/>
  <c r="K222" i="10"/>
  <c r="J222" i="10"/>
  <c r="I222" i="10"/>
  <c r="L221" i="10"/>
  <c r="K221" i="10"/>
  <c r="J221" i="10"/>
  <c r="I221" i="10"/>
  <c r="I220" i="10" s="1"/>
  <c r="L220" i="10"/>
  <c r="K220" i="10"/>
  <c r="J220" i="10"/>
  <c r="L213" i="10"/>
  <c r="K213" i="10"/>
  <c r="J213" i="10"/>
  <c r="I213" i="10"/>
  <c r="I212" i="10" s="1"/>
  <c r="L212" i="10"/>
  <c r="K212" i="10"/>
  <c r="J212" i="10"/>
  <c r="L210" i="10"/>
  <c r="K210" i="10"/>
  <c r="J210" i="10"/>
  <c r="I210" i="10"/>
  <c r="I209" i="10" s="1"/>
  <c r="L209" i="10"/>
  <c r="K209" i="10"/>
  <c r="J209" i="10"/>
  <c r="L208" i="10"/>
  <c r="K208" i="10"/>
  <c r="J208" i="10"/>
  <c r="L203" i="10"/>
  <c r="K203" i="10"/>
  <c r="J203" i="10"/>
  <c r="I203" i="10"/>
  <c r="I202" i="10" s="1"/>
  <c r="I201" i="10" s="1"/>
  <c r="L202" i="10"/>
  <c r="K202" i="10"/>
  <c r="J202" i="10"/>
  <c r="L201" i="10"/>
  <c r="K201" i="10"/>
  <c r="J201" i="10"/>
  <c r="L199" i="10"/>
  <c r="K199" i="10"/>
  <c r="J199" i="10"/>
  <c r="I199" i="10"/>
  <c r="I198" i="10" s="1"/>
  <c r="L198" i="10"/>
  <c r="K198" i="10"/>
  <c r="J198" i="10"/>
  <c r="L194" i="10"/>
  <c r="K194" i="10"/>
  <c r="J194" i="10"/>
  <c r="I194" i="10"/>
  <c r="I193" i="10" s="1"/>
  <c r="L193" i="10"/>
  <c r="K193" i="10"/>
  <c r="J193" i="10"/>
  <c r="L188" i="10"/>
  <c r="K188" i="10"/>
  <c r="J188" i="10"/>
  <c r="I188" i="10"/>
  <c r="I187" i="10" s="1"/>
  <c r="L187" i="10"/>
  <c r="K187" i="10"/>
  <c r="J187" i="10"/>
  <c r="L183" i="10"/>
  <c r="K183" i="10"/>
  <c r="J183" i="10"/>
  <c r="I183" i="10"/>
  <c r="L182" i="10"/>
  <c r="K182" i="10"/>
  <c r="J182" i="10"/>
  <c r="I182" i="10"/>
  <c r="L180" i="10"/>
  <c r="K180" i="10"/>
  <c r="J180" i="10"/>
  <c r="I180" i="10"/>
  <c r="L179" i="10"/>
  <c r="K179" i="10"/>
  <c r="J179" i="10"/>
  <c r="I179" i="10"/>
  <c r="L178" i="10"/>
  <c r="K178" i="10"/>
  <c r="J178" i="10"/>
  <c r="L177" i="10"/>
  <c r="K177" i="10"/>
  <c r="J177" i="10"/>
  <c r="L176" i="10"/>
  <c r="K176" i="10"/>
  <c r="J176" i="10"/>
  <c r="L172" i="10"/>
  <c r="K172" i="10"/>
  <c r="J172" i="10"/>
  <c r="I172" i="10"/>
  <c r="I171" i="10" s="1"/>
  <c r="L171" i="10"/>
  <c r="K171" i="10"/>
  <c r="J171" i="10"/>
  <c r="L167" i="10"/>
  <c r="K167" i="10"/>
  <c r="J167" i="10"/>
  <c r="I167" i="10"/>
  <c r="I166" i="10" s="1"/>
  <c r="L166" i="10"/>
  <c r="K166" i="10"/>
  <c r="J166" i="10"/>
  <c r="L165" i="10"/>
  <c r="K165" i="10"/>
  <c r="J165" i="10"/>
  <c r="L163" i="10"/>
  <c r="K163" i="10"/>
  <c r="J163" i="10"/>
  <c r="I163" i="10"/>
  <c r="I162" i="10" s="1"/>
  <c r="I161" i="10" s="1"/>
  <c r="L162" i="10"/>
  <c r="K162" i="10"/>
  <c r="J162" i="10"/>
  <c r="L161" i="10"/>
  <c r="K161" i="10"/>
  <c r="J161" i="10"/>
  <c r="L160" i="10"/>
  <c r="K160" i="10"/>
  <c r="J160" i="10"/>
  <c r="L158" i="10"/>
  <c r="K158" i="10"/>
  <c r="J158" i="10"/>
  <c r="I158" i="10"/>
  <c r="I157" i="10" s="1"/>
  <c r="L157" i="10"/>
  <c r="K157" i="10"/>
  <c r="J157" i="10"/>
  <c r="L153" i="10"/>
  <c r="K153" i="10"/>
  <c r="J153" i="10"/>
  <c r="I153" i="10"/>
  <c r="I152" i="10" s="1"/>
  <c r="I151" i="10" s="1"/>
  <c r="I150" i="10" s="1"/>
  <c r="L152" i="10"/>
  <c r="K152" i="10"/>
  <c r="J152" i="10"/>
  <c r="L151" i="10"/>
  <c r="K151" i="10"/>
  <c r="J151" i="10"/>
  <c r="L150" i="10"/>
  <c r="K150" i="10"/>
  <c r="J150" i="10"/>
  <c r="L147" i="10"/>
  <c r="K147" i="10"/>
  <c r="J147" i="10"/>
  <c r="I147" i="10"/>
  <c r="L146" i="10"/>
  <c r="K146" i="10"/>
  <c r="J146" i="10"/>
  <c r="I146" i="10"/>
  <c r="I145" i="10" s="1"/>
  <c r="L145" i="10"/>
  <c r="K145" i="10"/>
  <c r="J145" i="10"/>
  <c r="L143" i="10"/>
  <c r="K143" i="10"/>
  <c r="J143" i="10"/>
  <c r="I143" i="10"/>
  <c r="I142" i="10" s="1"/>
  <c r="L142" i="10"/>
  <c r="K142" i="10"/>
  <c r="J142" i="10"/>
  <c r="L139" i="10"/>
  <c r="K139" i="10"/>
  <c r="J139" i="10"/>
  <c r="I139" i="10"/>
  <c r="I138" i="10" s="1"/>
  <c r="I137" i="10" s="1"/>
  <c r="L138" i="10"/>
  <c r="K138" i="10"/>
  <c r="J138" i="10"/>
  <c r="L137" i="10"/>
  <c r="K137" i="10"/>
  <c r="J137" i="10"/>
  <c r="L134" i="10"/>
  <c r="K134" i="10"/>
  <c r="J134" i="10"/>
  <c r="I134" i="10"/>
  <c r="I133" i="10" s="1"/>
  <c r="I132" i="10" s="1"/>
  <c r="L133" i="10"/>
  <c r="K133" i="10"/>
  <c r="J133" i="10"/>
  <c r="L132" i="10"/>
  <c r="K132" i="10"/>
  <c r="J132" i="10"/>
  <c r="L131" i="10"/>
  <c r="K131" i="10"/>
  <c r="J131" i="10"/>
  <c r="L129" i="10"/>
  <c r="K129" i="10"/>
  <c r="J129" i="10"/>
  <c r="I129" i="10"/>
  <c r="L128" i="10"/>
  <c r="K128" i="10"/>
  <c r="J128" i="10"/>
  <c r="I128" i="10"/>
  <c r="I127" i="10" s="1"/>
  <c r="L127" i="10"/>
  <c r="K127" i="10"/>
  <c r="J127" i="10"/>
  <c r="L125" i="10"/>
  <c r="K125" i="10"/>
  <c r="J125" i="10"/>
  <c r="I125" i="10"/>
  <c r="L124" i="10"/>
  <c r="K124" i="10"/>
  <c r="J124" i="10"/>
  <c r="I124" i="10"/>
  <c r="L123" i="10"/>
  <c r="K123" i="10"/>
  <c r="J123" i="10"/>
  <c r="I123" i="10"/>
  <c r="L121" i="10"/>
  <c r="K121" i="10"/>
  <c r="J121" i="10"/>
  <c r="I121" i="10"/>
  <c r="I120" i="10" s="1"/>
  <c r="I119" i="10" s="1"/>
  <c r="L120" i="10"/>
  <c r="K120" i="10"/>
  <c r="J120" i="10"/>
  <c r="L119" i="10"/>
  <c r="K119" i="10"/>
  <c r="J119" i="10"/>
  <c r="L117" i="10"/>
  <c r="K117" i="10"/>
  <c r="J117" i="10"/>
  <c r="I117" i="10"/>
  <c r="I116" i="10" s="1"/>
  <c r="I115" i="10" s="1"/>
  <c r="L116" i="10"/>
  <c r="K116" i="10"/>
  <c r="J116" i="10"/>
  <c r="L115" i="10"/>
  <c r="K115" i="10"/>
  <c r="J115" i="10"/>
  <c r="L112" i="10"/>
  <c r="K112" i="10"/>
  <c r="J112" i="10"/>
  <c r="I112" i="10"/>
  <c r="L111" i="10"/>
  <c r="K111" i="10"/>
  <c r="J111" i="10"/>
  <c r="I111" i="10"/>
  <c r="I110" i="10" s="1"/>
  <c r="L110" i="10"/>
  <c r="K110" i="10"/>
  <c r="J110" i="10"/>
  <c r="L109" i="10"/>
  <c r="K109" i="10"/>
  <c r="J109" i="10"/>
  <c r="L106" i="10"/>
  <c r="K106" i="10"/>
  <c r="J106" i="10"/>
  <c r="I106" i="10"/>
  <c r="I105" i="10" s="1"/>
  <c r="L105" i="10"/>
  <c r="K105" i="10"/>
  <c r="J105" i="10"/>
  <c r="L102" i="10"/>
  <c r="K102" i="10"/>
  <c r="J102" i="10"/>
  <c r="I102" i="10"/>
  <c r="I101" i="10" s="1"/>
  <c r="I100" i="10" s="1"/>
  <c r="L101" i="10"/>
  <c r="K101" i="10"/>
  <c r="J101" i="10"/>
  <c r="L100" i="10"/>
  <c r="K100" i="10"/>
  <c r="J100" i="10"/>
  <c r="L97" i="10"/>
  <c r="K97" i="10"/>
  <c r="J97" i="10"/>
  <c r="I97" i="10"/>
  <c r="I96" i="10" s="1"/>
  <c r="I95" i="10" s="1"/>
  <c r="L96" i="10"/>
  <c r="K96" i="10"/>
  <c r="J96" i="10"/>
  <c r="L95" i="10"/>
  <c r="K95" i="10"/>
  <c r="J95" i="10"/>
  <c r="L92" i="10"/>
  <c r="K92" i="10"/>
  <c r="J92" i="10"/>
  <c r="I92" i="10"/>
  <c r="I91" i="10" s="1"/>
  <c r="I90" i="10" s="1"/>
  <c r="I89" i="10" s="1"/>
  <c r="L91" i="10"/>
  <c r="K91" i="10"/>
  <c r="J91" i="10"/>
  <c r="L90" i="10"/>
  <c r="K90" i="10"/>
  <c r="J90" i="10"/>
  <c r="L89" i="10"/>
  <c r="K89" i="10"/>
  <c r="J89" i="10"/>
  <c r="L85" i="10"/>
  <c r="K85" i="10"/>
  <c r="J85" i="10"/>
  <c r="I85" i="10"/>
  <c r="I84" i="10" s="1"/>
  <c r="I83" i="10" s="1"/>
  <c r="I82" i="10" s="1"/>
  <c r="L84" i="10"/>
  <c r="K84" i="10"/>
  <c r="J84" i="10"/>
  <c r="L83" i="10"/>
  <c r="K83" i="10"/>
  <c r="J83" i="10"/>
  <c r="L82" i="10"/>
  <c r="K82" i="10"/>
  <c r="J82" i="10"/>
  <c r="L80" i="10"/>
  <c r="K80" i="10"/>
  <c r="J80" i="10"/>
  <c r="I80" i="10"/>
  <c r="I79" i="10" s="1"/>
  <c r="I78" i="10" s="1"/>
  <c r="L79" i="10"/>
  <c r="K79" i="10"/>
  <c r="J79" i="10"/>
  <c r="L78" i="10"/>
  <c r="K78" i="10"/>
  <c r="J78" i="10"/>
  <c r="L74" i="10"/>
  <c r="K74" i="10"/>
  <c r="J74" i="10"/>
  <c r="I74" i="10"/>
  <c r="I73" i="10" s="1"/>
  <c r="L73" i="10"/>
  <c r="K73" i="10"/>
  <c r="J73" i="10"/>
  <c r="L69" i="10"/>
  <c r="K69" i="10"/>
  <c r="J69" i="10"/>
  <c r="I69" i="10"/>
  <c r="L68" i="10"/>
  <c r="K68" i="10"/>
  <c r="J68" i="10"/>
  <c r="I68" i="10"/>
  <c r="L64" i="10"/>
  <c r="K64" i="10"/>
  <c r="J64" i="10"/>
  <c r="I64" i="10"/>
  <c r="I63" i="10" s="1"/>
  <c r="L63" i="10"/>
  <c r="K63" i="10"/>
  <c r="J63" i="10"/>
  <c r="L62" i="10"/>
  <c r="K62" i="10"/>
  <c r="J62" i="10"/>
  <c r="L61" i="10"/>
  <c r="K61" i="10"/>
  <c r="J61" i="10"/>
  <c r="L45" i="10"/>
  <c r="K45" i="10"/>
  <c r="J45" i="10"/>
  <c r="I45" i="10"/>
  <c r="I44" i="10" s="1"/>
  <c r="I43" i="10" s="1"/>
  <c r="I42" i="10" s="1"/>
  <c r="L44" i="10"/>
  <c r="K44" i="10"/>
  <c r="J44" i="10"/>
  <c r="L43" i="10"/>
  <c r="K43" i="10"/>
  <c r="J43" i="10"/>
  <c r="L42" i="10"/>
  <c r="K42" i="10"/>
  <c r="J42" i="10"/>
  <c r="L40" i="10"/>
  <c r="K40" i="10"/>
  <c r="J40" i="10"/>
  <c r="I40" i="10"/>
  <c r="L39" i="10"/>
  <c r="K39" i="10"/>
  <c r="J39" i="10"/>
  <c r="I39" i="10"/>
  <c r="I38" i="10" s="1"/>
  <c r="L38" i="10"/>
  <c r="K38" i="10"/>
  <c r="J38" i="10"/>
  <c r="L36" i="10"/>
  <c r="K36" i="10"/>
  <c r="J36" i="10"/>
  <c r="I36" i="10"/>
  <c r="L34" i="10"/>
  <c r="K34" i="10"/>
  <c r="J34" i="10"/>
  <c r="I34" i="10"/>
  <c r="I33" i="10" s="1"/>
  <c r="I32" i="10" s="1"/>
  <c r="L33" i="10"/>
  <c r="K33" i="10"/>
  <c r="J33" i="10"/>
  <c r="L32" i="10"/>
  <c r="K32" i="10"/>
  <c r="J32" i="10"/>
  <c r="L31" i="10"/>
  <c r="K31" i="10"/>
  <c r="J31" i="10"/>
  <c r="L30" i="10"/>
  <c r="L360" i="10" s="1"/>
  <c r="K30" i="10"/>
  <c r="K360" i="10" s="1"/>
  <c r="J30" i="10"/>
  <c r="J360" i="10" s="1"/>
  <c r="I165" i="10" l="1"/>
  <c r="I178" i="10"/>
  <c r="I295" i="10"/>
  <c r="I62" i="10"/>
  <c r="I61" i="10" s="1"/>
  <c r="I109" i="10"/>
  <c r="I131" i="10"/>
  <c r="I208" i="10"/>
  <c r="I230" i="10"/>
  <c r="I31" i="10"/>
  <c r="I160" i="10"/>
  <c r="I263" i="10"/>
  <c r="L357" i="9"/>
  <c r="K357" i="9"/>
  <c r="J357" i="9"/>
  <c r="I357" i="9"/>
  <c r="L356" i="9"/>
  <c r="K356" i="9"/>
  <c r="J356" i="9"/>
  <c r="I356" i="9"/>
  <c r="L354" i="9"/>
  <c r="L353" i="9" s="1"/>
  <c r="L328" i="9" s="1"/>
  <c r="K354" i="9"/>
  <c r="J354" i="9"/>
  <c r="I354" i="9"/>
  <c r="I353" i="9" s="1"/>
  <c r="K353" i="9"/>
  <c r="J353" i="9"/>
  <c r="L351" i="9"/>
  <c r="K351" i="9"/>
  <c r="J351" i="9"/>
  <c r="I351" i="9"/>
  <c r="L350" i="9"/>
  <c r="K350" i="9"/>
  <c r="J350" i="9"/>
  <c r="I350" i="9"/>
  <c r="L347" i="9"/>
  <c r="K347" i="9"/>
  <c r="J347" i="9"/>
  <c r="I347" i="9"/>
  <c r="L346" i="9"/>
  <c r="K346" i="9"/>
  <c r="J346" i="9"/>
  <c r="I346" i="9"/>
  <c r="L343" i="9"/>
  <c r="K343" i="9"/>
  <c r="J343" i="9"/>
  <c r="I343" i="9"/>
  <c r="L342" i="9"/>
  <c r="K342" i="9"/>
  <c r="J342" i="9"/>
  <c r="I342" i="9"/>
  <c r="L339" i="9"/>
  <c r="K339" i="9"/>
  <c r="J339" i="9"/>
  <c r="I339" i="9"/>
  <c r="L338" i="9"/>
  <c r="K338" i="9"/>
  <c r="J338" i="9"/>
  <c r="I338" i="9"/>
  <c r="L335" i="9"/>
  <c r="K335" i="9"/>
  <c r="J335" i="9"/>
  <c r="I335" i="9"/>
  <c r="L332" i="9"/>
  <c r="K332" i="9"/>
  <c r="J332" i="9"/>
  <c r="I332" i="9"/>
  <c r="L330" i="9"/>
  <c r="K330" i="9"/>
  <c r="J330" i="9"/>
  <c r="I330" i="9"/>
  <c r="L329" i="9"/>
  <c r="K329" i="9"/>
  <c r="J329" i="9"/>
  <c r="I329" i="9"/>
  <c r="K328" i="9"/>
  <c r="J328" i="9"/>
  <c r="L325" i="9"/>
  <c r="K325" i="9"/>
  <c r="J325" i="9"/>
  <c r="I325" i="9"/>
  <c r="L324" i="9"/>
  <c r="K324" i="9"/>
  <c r="J324" i="9"/>
  <c r="I324" i="9"/>
  <c r="L322" i="9"/>
  <c r="K322" i="9"/>
  <c r="J322" i="9"/>
  <c r="I322" i="9"/>
  <c r="L321" i="9"/>
  <c r="K321" i="9"/>
  <c r="J321" i="9"/>
  <c r="I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I310" i="9" s="1"/>
  <c r="L310" i="9"/>
  <c r="K310" i="9"/>
  <c r="J310" i="9"/>
  <c r="L307" i="9"/>
  <c r="K307" i="9"/>
  <c r="J307" i="9"/>
  <c r="I307" i="9"/>
  <c r="I306" i="9" s="1"/>
  <c r="L306" i="9"/>
  <c r="K306" i="9"/>
  <c r="J306" i="9"/>
  <c r="L303" i="9"/>
  <c r="K303" i="9"/>
  <c r="J303" i="9"/>
  <c r="I303" i="9"/>
  <c r="L300" i="9"/>
  <c r="K300" i="9"/>
  <c r="J300" i="9"/>
  <c r="I300" i="9"/>
  <c r="L298" i="9"/>
  <c r="K298" i="9"/>
  <c r="J298" i="9"/>
  <c r="I298" i="9"/>
  <c r="I297" i="9" s="1"/>
  <c r="L297" i="9"/>
  <c r="L296" i="9" s="1"/>
  <c r="K297" i="9"/>
  <c r="J297" i="9"/>
  <c r="J296" i="9" s="1"/>
  <c r="J295" i="9" s="1"/>
  <c r="K296" i="9"/>
  <c r="K295" i="9" s="1"/>
  <c r="L292" i="9"/>
  <c r="K292" i="9"/>
  <c r="J292" i="9"/>
  <c r="I292" i="9"/>
  <c r="L291" i="9"/>
  <c r="K291" i="9"/>
  <c r="J291" i="9"/>
  <c r="I291" i="9"/>
  <c r="L289" i="9"/>
  <c r="K289" i="9"/>
  <c r="J289" i="9"/>
  <c r="I289" i="9"/>
  <c r="L288" i="9"/>
  <c r="K288" i="9"/>
  <c r="J288" i="9"/>
  <c r="I288" i="9"/>
  <c r="L286" i="9"/>
  <c r="K286" i="9"/>
  <c r="J286" i="9"/>
  <c r="I286" i="9"/>
  <c r="I285" i="9" s="1"/>
  <c r="L285" i="9"/>
  <c r="K285" i="9"/>
  <c r="J285" i="9"/>
  <c r="L282" i="9"/>
  <c r="K282" i="9"/>
  <c r="J282" i="9"/>
  <c r="I282" i="9"/>
  <c r="L281" i="9"/>
  <c r="K281" i="9"/>
  <c r="J281" i="9"/>
  <c r="I281" i="9"/>
  <c r="L278" i="9"/>
  <c r="L277" i="9" s="1"/>
  <c r="L263" i="9" s="1"/>
  <c r="K278" i="9"/>
  <c r="J278" i="9"/>
  <c r="I278" i="9"/>
  <c r="I277" i="9" s="1"/>
  <c r="K277" i="9"/>
  <c r="J277" i="9"/>
  <c r="L274" i="9"/>
  <c r="K274" i="9"/>
  <c r="K273" i="9" s="1"/>
  <c r="K263" i="9" s="1"/>
  <c r="J274" i="9"/>
  <c r="I274" i="9"/>
  <c r="I273" i="9" s="1"/>
  <c r="L273" i="9"/>
  <c r="J273" i="9"/>
  <c r="L270" i="9"/>
  <c r="K270" i="9"/>
  <c r="J270" i="9"/>
  <c r="I270" i="9"/>
  <c r="L267" i="9"/>
  <c r="K267" i="9"/>
  <c r="J267" i="9"/>
  <c r="I267" i="9"/>
  <c r="L265" i="9"/>
  <c r="K265" i="9"/>
  <c r="J265" i="9"/>
  <c r="I265" i="9"/>
  <c r="L264" i="9"/>
  <c r="K264" i="9"/>
  <c r="J264" i="9"/>
  <c r="I264" i="9"/>
  <c r="J263" i="9"/>
  <c r="L260" i="9"/>
  <c r="K260" i="9"/>
  <c r="J260" i="9"/>
  <c r="I260" i="9"/>
  <c r="I259" i="9" s="1"/>
  <c r="L259" i="9"/>
  <c r="K259" i="9"/>
  <c r="J259" i="9"/>
  <c r="L257" i="9"/>
  <c r="K257" i="9"/>
  <c r="J257" i="9"/>
  <c r="I257" i="9"/>
  <c r="I256" i="9" s="1"/>
  <c r="L256" i="9"/>
  <c r="K256" i="9"/>
  <c r="J256" i="9"/>
  <c r="L254" i="9"/>
  <c r="K254" i="9"/>
  <c r="J254" i="9"/>
  <c r="I254" i="9"/>
  <c r="I253" i="9" s="1"/>
  <c r="L253" i="9"/>
  <c r="K253" i="9"/>
  <c r="J253" i="9"/>
  <c r="L250" i="9"/>
  <c r="K250" i="9"/>
  <c r="J250" i="9"/>
  <c r="J249" i="9" s="1"/>
  <c r="I250" i="9"/>
  <c r="I249" i="9" s="1"/>
  <c r="L249" i="9"/>
  <c r="K249" i="9"/>
  <c r="L246" i="9"/>
  <c r="K246" i="9"/>
  <c r="J246" i="9"/>
  <c r="I246" i="9"/>
  <c r="I245" i="9" s="1"/>
  <c r="L245" i="9"/>
  <c r="K245" i="9"/>
  <c r="J245" i="9"/>
  <c r="L242" i="9"/>
  <c r="K242" i="9"/>
  <c r="J242" i="9"/>
  <c r="I242" i="9"/>
  <c r="L241" i="9"/>
  <c r="K241" i="9"/>
  <c r="J241" i="9"/>
  <c r="I241" i="9"/>
  <c r="L238" i="9"/>
  <c r="K238" i="9"/>
  <c r="J238" i="9"/>
  <c r="I238" i="9"/>
  <c r="L235" i="9"/>
  <c r="K235" i="9"/>
  <c r="J235" i="9"/>
  <c r="I235" i="9"/>
  <c r="L233" i="9"/>
  <c r="K233" i="9"/>
  <c r="J233" i="9"/>
  <c r="I233" i="9"/>
  <c r="I232" i="9" s="1"/>
  <c r="L232" i="9"/>
  <c r="L231" i="9" s="1"/>
  <c r="L230" i="9" s="1"/>
  <c r="K232" i="9"/>
  <c r="J232" i="9"/>
  <c r="J231" i="9" s="1"/>
  <c r="J230" i="9" s="1"/>
  <c r="K231" i="9"/>
  <c r="L226" i="9"/>
  <c r="K226" i="9"/>
  <c r="J226" i="9"/>
  <c r="I226" i="9"/>
  <c r="I225" i="9" s="1"/>
  <c r="I224" i="9" s="1"/>
  <c r="L225" i="9"/>
  <c r="K225" i="9"/>
  <c r="K224" i="9" s="1"/>
  <c r="J225" i="9"/>
  <c r="L224" i="9"/>
  <c r="J224" i="9"/>
  <c r="L222" i="9"/>
  <c r="K222" i="9"/>
  <c r="J222" i="9"/>
  <c r="I222" i="9"/>
  <c r="I221" i="9" s="1"/>
  <c r="I220" i="9" s="1"/>
  <c r="L221" i="9"/>
  <c r="K221" i="9"/>
  <c r="K220" i="9" s="1"/>
  <c r="J221" i="9"/>
  <c r="L220" i="9"/>
  <c r="J220" i="9"/>
  <c r="L213" i="9"/>
  <c r="K213" i="9"/>
  <c r="J213" i="9"/>
  <c r="I213" i="9"/>
  <c r="I212" i="9" s="1"/>
  <c r="L212" i="9"/>
  <c r="K212" i="9"/>
  <c r="J212" i="9"/>
  <c r="L210" i="9"/>
  <c r="K210" i="9"/>
  <c r="J210" i="9"/>
  <c r="I210" i="9"/>
  <c r="I209" i="9" s="1"/>
  <c r="L209" i="9"/>
  <c r="L208" i="9" s="1"/>
  <c r="K209" i="9"/>
  <c r="J209" i="9"/>
  <c r="J208" i="9" s="1"/>
  <c r="K208" i="9"/>
  <c r="L203" i="9"/>
  <c r="K203" i="9"/>
  <c r="J203" i="9"/>
  <c r="I203" i="9"/>
  <c r="I202" i="9" s="1"/>
  <c r="I201" i="9" s="1"/>
  <c r="L202" i="9"/>
  <c r="K202" i="9"/>
  <c r="J202" i="9"/>
  <c r="J201" i="9" s="1"/>
  <c r="L201" i="9"/>
  <c r="K201" i="9"/>
  <c r="L199" i="9"/>
  <c r="L198" i="9" s="1"/>
  <c r="L178" i="9" s="1"/>
  <c r="L177" i="9" s="1"/>
  <c r="K199" i="9"/>
  <c r="J199" i="9"/>
  <c r="I199" i="9"/>
  <c r="I198" i="9" s="1"/>
  <c r="K198" i="9"/>
  <c r="J198" i="9"/>
  <c r="L194" i="9"/>
  <c r="K194" i="9"/>
  <c r="K193" i="9" s="1"/>
  <c r="K178" i="9" s="1"/>
  <c r="J194" i="9"/>
  <c r="I194" i="9"/>
  <c r="I193" i="9" s="1"/>
  <c r="L193" i="9"/>
  <c r="J193" i="9"/>
  <c r="L188" i="9"/>
  <c r="K188" i="9"/>
  <c r="J188" i="9"/>
  <c r="J187" i="9" s="1"/>
  <c r="J178" i="9" s="1"/>
  <c r="J177" i="9" s="1"/>
  <c r="J176" i="9" s="1"/>
  <c r="I188" i="9"/>
  <c r="I187" i="9" s="1"/>
  <c r="L187" i="9"/>
  <c r="K187" i="9"/>
  <c r="L183" i="9"/>
  <c r="K183" i="9"/>
  <c r="J183" i="9"/>
  <c r="I183" i="9"/>
  <c r="I182" i="9" s="1"/>
  <c r="L182" i="9"/>
  <c r="K182" i="9"/>
  <c r="J182" i="9"/>
  <c r="L180" i="9"/>
  <c r="K180" i="9"/>
  <c r="J180" i="9"/>
  <c r="I180" i="9"/>
  <c r="L179" i="9"/>
  <c r="K179" i="9"/>
  <c r="J179" i="9"/>
  <c r="I179" i="9"/>
  <c r="L172" i="9"/>
  <c r="K172" i="9"/>
  <c r="J172" i="9"/>
  <c r="I172" i="9"/>
  <c r="I171" i="9" s="1"/>
  <c r="L171" i="9"/>
  <c r="K171" i="9"/>
  <c r="J171" i="9"/>
  <c r="L167" i="9"/>
  <c r="K167" i="9"/>
  <c r="J167" i="9"/>
  <c r="I167" i="9"/>
  <c r="I166" i="9" s="1"/>
  <c r="L166" i="9"/>
  <c r="L165" i="9" s="1"/>
  <c r="L160" i="9" s="1"/>
  <c r="K166" i="9"/>
  <c r="J166" i="9"/>
  <c r="K165" i="9"/>
  <c r="K160" i="9" s="1"/>
  <c r="J165" i="9"/>
  <c r="L163" i="9"/>
  <c r="K163" i="9"/>
  <c r="J163" i="9"/>
  <c r="I163" i="9"/>
  <c r="L162" i="9"/>
  <c r="K162" i="9"/>
  <c r="J162" i="9"/>
  <c r="I162" i="9"/>
  <c r="I161" i="9" s="1"/>
  <c r="L161" i="9"/>
  <c r="K161" i="9"/>
  <c r="J161" i="9"/>
  <c r="J160" i="9" s="1"/>
  <c r="L158" i="9"/>
  <c r="K158" i="9"/>
  <c r="J158" i="9"/>
  <c r="I158" i="9"/>
  <c r="I157" i="9" s="1"/>
  <c r="L157" i="9"/>
  <c r="L151" i="9" s="1"/>
  <c r="L150" i="9" s="1"/>
  <c r="K157" i="9"/>
  <c r="J157" i="9"/>
  <c r="L153" i="9"/>
  <c r="K153" i="9"/>
  <c r="J153" i="9"/>
  <c r="I153" i="9"/>
  <c r="I152" i="9" s="1"/>
  <c r="L152" i="9"/>
  <c r="K152" i="9"/>
  <c r="K151" i="9" s="1"/>
  <c r="K150" i="9" s="1"/>
  <c r="J152" i="9"/>
  <c r="J151" i="9"/>
  <c r="J150" i="9" s="1"/>
  <c r="L147" i="9"/>
  <c r="K147" i="9"/>
  <c r="J147" i="9"/>
  <c r="I147" i="9"/>
  <c r="I146" i="9" s="1"/>
  <c r="I145" i="9" s="1"/>
  <c r="L146" i="9"/>
  <c r="L145" i="9" s="1"/>
  <c r="K146" i="9"/>
  <c r="J146" i="9"/>
  <c r="K145" i="9"/>
  <c r="J145" i="9"/>
  <c r="L143" i="9"/>
  <c r="K143" i="9"/>
  <c r="J143" i="9"/>
  <c r="J142" i="9" s="1"/>
  <c r="I143" i="9"/>
  <c r="I142" i="9" s="1"/>
  <c r="L142" i="9"/>
  <c r="K142" i="9"/>
  <c r="L139" i="9"/>
  <c r="K139" i="9"/>
  <c r="J139" i="9"/>
  <c r="I139" i="9"/>
  <c r="I138" i="9" s="1"/>
  <c r="I137" i="9" s="1"/>
  <c r="L138" i="9"/>
  <c r="K138" i="9"/>
  <c r="J138" i="9"/>
  <c r="L137" i="9"/>
  <c r="K137" i="9"/>
  <c r="J137" i="9"/>
  <c r="L134" i="9"/>
  <c r="L133" i="9" s="1"/>
  <c r="L132" i="9" s="1"/>
  <c r="L131" i="9" s="1"/>
  <c r="K134" i="9"/>
  <c r="J134" i="9"/>
  <c r="I134" i="9"/>
  <c r="K133" i="9"/>
  <c r="J133" i="9"/>
  <c r="I133" i="9"/>
  <c r="I132" i="9" s="1"/>
  <c r="K132" i="9"/>
  <c r="J132" i="9"/>
  <c r="K131" i="9"/>
  <c r="J131" i="9"/>
  <c r="L129" i="9"/>
  <c r="K129" i="9"/>
  <c r="J129" i="9"/>
  <c r="I129" i="9"/>
  <c r="I128" i="9" s="1"/>
  <c r="I127" i="9" s="1"/>
  <c r="L128" i="9"/>
  <c r="K128" i="9"/>
  <c r="J128" i="9"/>
  <c r="J127" i="9" s="1"/>
  <c r="L127" i="9"/>
  <c r="K127" i="9"/>
  <c r="L125" i="9"/>
  <c r="L124" i="9" s="1"/>
  <c r="L123" i="9" s="1"/>
  <c r="K125" i="9"/>
  <c r="J125" i="9"/>
  <c r="I125" i="9"/>
  <c r="I124" i="9" s="1"/>
  <c r="I123" i="9" s="1"/>
  <c r="K124" i="9"/>
  <c r="J124" i="9"/>
  <c r="K123" i="9"/>
  <c r="J123" i="9"/>
  <c r="L121" i="9"/>
  <c r="K121" i="9"/>
  <c r="J121" i="9"/>
  <c r="J120" i="9" s="1"/>
  <c r="J119" i="9" s="1"/>
  <c r="I121" i="9"/>
  <c r="I120" i="9" s="1"/>
  <c r="I119" i="9" s="1"/>
  <c r="L120" i="9"/>
  <c r="K120" i="9"/>
  <c r="K119" i="9" s="1"/>
  <c r="L119" i="9"/>
  <c r="L117" i="9"/>
  <c r="L116" i="9" s="1"/>
  <c r="L115" i="9" s="1"/>
  <c r="K117" i="9"/>
  <c r="J117" i="9"/>
  <c r="I117" i="9"/>
  <c r="I116" i="9" s="1"/>
  <c r="I115" i="9" s="1"/>
  <c r="K116" i="9"/>
  <c r="J116" i="9"/>
  <c r="K115" i="9"/>
  <c r="J115" i="9"/>
  <c r="L112" i="9"/>
  <c r="K112" i="9"/>
  <c r="J112" i="9"/>
  <c r="J111" i="9" s="1"/>
  <c r="J110" i="9" s="1"/>
  <c r="I112" i="9"/>
  <c r="I111" i="9" s="1"/>
  <c r="I110" i="9" s="1"/>
  <c r="L111" i="9"/>
  <c r="K111" i="9"/>
  <c r="K110" i="9" s="1"/>
  <c r="K109" i="9" s="1"/>
  <c r="L110" i="9"/>
  <c r="L106" i="9"/>
  <c r="K106" i="9"/>
  <c r="J106" i="9"/>
  <c r="I106" i="9"/>
  <c r="I105" i="9" s="1"/>
  <c r="L105" i="9"/>
  <c r="K105" i="9"/>
  <c r="J105" i="9"/>
  <c r="L102" i="9"/>
  <c r="K102" i="9"/>
  <c r="J102" i="9"/>
  <c r="I102" i="9"/>
  <c r="I101" i="9" s="1"/>
  <c r="I100" i="9" s="1"/>
  <c r="L101" i="9"/>
  <c r="K101" i="9"/>
  <c r="K100" i="9" s="1"/>
  <c r="J101" i="9"/>
  <c r="J100" i="9" s="1"/>
  <c r="L100" i="9"/>
  <c r="L97" i="9"/>
  <c r="L96" i="9" s="1"/>
  <c r="L95" i="9" s="1"/>
  <c r="L89" i="9" s="1"/>
  <c r="K97" i="9"/>
  <c r="J97" i="9"/>
  <c r="I97" i="9"/>
  <c r="I96" i="9" s="1"/>
  <c r="I95" i="9" s="1"/>
  <c r="K96" i="9"/>
  <c r="J96" i="9"/>
  <c r="K95" i="9"/>
  <c r="J95" i="9"/>
  <c r="L92" i="9"/>
  <c r="K92" i="9"/>
  <c r="J92" i="9"/>
  <c r="J91" i="9" s="1"/>
  <c r="J90" i="9" s="1"/>
  <c r="J89" i="9" s="1"/>
  <c r="I92" i="9"/>
  <c r="I91" i="9" s="1"/>
  <c r="I90" i="9" s="1"/>
  <c r="L91" i="9"/>
  <c r="K91" i="9"/>
  <c r="K90" i="9" s="1"/>
  <c r="K89" i="9" s="1"/>
  <c r="L90" i="9"/>
  <c r="L85" i="9"/>
  <c r="K85" i="9"/>
  <c r="K84" i="9" s="1"/>
  <c r="K83" i="9" s="1"/>
  <c r="K82" i="9" s="1"/>
  <c r="J85" i="9"/>
  <c r="I85" i="9"/>
  <c r="I84" i="9" s="1"/>
  <c r="I83" i="9" s="1"/>
  <c r="I82" i="9" s="1"/>
  <c r="L84" i="9"/>
  <c r="J84" i="9"/>
  <c r="L83" i="9"/>
  <c r="J83" i="9"/>
  <c r="J82" i="9" s="1"/>
  <c r="L82" i="9"/>
  <c r="L80" i="9"/>
  <c r="L79" i="9" s="1"/>
  <c r="L78" i="9" s="1"/>
  <c r="K80" i="9"/>
  <c r="J80" i="9"/>
  <c r="I80" i="9"/>
  <c r="I79" i="9" s="1"/>
  <c r="I78" i="9" s="1"/>
  <c r="K79" i="9"/>
  <c r="J79" i="9"/>
  <c r="K78" i="9"/>
  <c r="J78" i="9"/>
  <c r="L74" i="9"/>
  <c r="K74" i="9"/>
  <c r="J74" i="9"/>
  <c r="I74" i="9"/>
  <c r="I73" i="9" s="1"/>
  <c r="L73" i="9"/>
  <c r="K73" i="9"/>
  <c r="J73" i="9"/>
  <c r="J62" i="9" s="1"/>
  <c r="J61" i="9" s="1"/>
  <c r="L69" i="9"/>
  <c r="K69" i="9"/>
  <c r="J69" i="9"/>
  <c r="I69" i="9"/>
  <c r="I68" i="9" s="1"/>
  <c r="L68" i="9"/>
  <c r="K68" i="9"/>
  <c r="J68" i="9"/>
  <c r="L64" i="9"/>
  <c r="K64" i="9"/>
  <c r="J64" i="9"/>
  <c r="I64" i="9"/>
  <c r="I63" i="9" s="1"/>
  <c r="L63" i="9"/>
  <c r="L62" i="9" s="1"/>
  <c r="L61" i="9" s="1"/>
  <c r="K63" i="9"/>
  <c r="J63" i="9"/>
  <c r="K62" i="9"/>
  <c r="K61" i="9" s="1"/>
  <c r="L45" i="9"/>
  <c r="L44" i="9" s="1"/>
  <c r="L43" i="9" s="1"/>
  <c r="L42" i="9" s="1"/>
  <c r="K45" i="9"/>
  <c r="K44" i="9" s="1"/>
  <c r="K43" i="9" s="1"/>
  <c r="K42" i="9" s="1"/>
  <c r="J45" i="9"/>
  <c r="I45" i="9"/>
  <c r="I44" i="9" s="1"/>
  <c r="I43" i="9" s="1"/>
  <c r="I42" i="9" s="1"/>
  <c r="J44" i="9"/>
  <c r="J43" i="9" s="1"/>
  <c r="J42" i="9" s="1"/>
  <c r="L40" i="9"/>
  <c r="K40" i="9"/>
  <c r="K39" i="9" s="1"/>
  <c r="K38" i="9" s="1"/>
  <c r="J40" i="9"/>
  <c r="J39" i="9" s="1"/>
  <c r="J38" i="9" s="1"/>
  <c r="I40" i="9"/>
  <c r="I39" i="9" s="1"/>
  <c r="I38" i="9" s="1"/>
  <c r="L39" i="9"/>
  <c r="L38" i="9"/>
  <c r="L36" i="9"/>
  <c r="K36" i="9"/>
  <c r="J36" i="9"/>
  <c r="I36" i="9"/>
  <c r="L34" i="9"/>
  <c r="K34" i="9"/>
  <c r="J34" i="9"/>
  <c r="I34" i="9"/>
  <c r="I33" i="9" s="1"/>
  <c r="I32" i="9" s="1"/>
  <c r="I31" i="9" s="1"/>
  <c r="L33" i="9"/>
  <c r="K33" i="9"/>
  <c r="K32" i="9" s="1"/>
  <c r="K31" i="9" s="1"/>
  <c r="J33" i="9"/>
  <c r="J32" i="9" s="1"/>
  <c r="L32" i="9"/>
  <c r="L31" i="9" s="1"/>
  <c r="J109" i="9" l="1"/>
  <c r="K230" i="9"/>
  <c r="L176" i="9"/>
  <c r="L295" i="9"/>
  <c r="J31" i="9"/>
  <c r="J30" i="9" s="1"/>
  <c r="J360" i="9" s="1"/>
  <c r="L109" i="9"/>
  <c r="L30" i="9" s="1"/>
  <c r="L360" i="9" s="1"/>
  <c r="K177" i="9"/>
  <c r="K176" i="9" s="1"/>
  <c r="K30" i="9"/>
  <c r="I62" i="9"/>
  <c r="I61" i="9" s="1"/>
  <c r="I131" i="9"/>
  <c r="I165" i="9"/>
  <c r="I178" i="9"/>
  <c r="I208" i="9"/>
  <c r="I231" i="9"/>
  <c r="I296" i="9"/>
  <c r="I295" i="9" s="1"/>
  <c r="I328" i="9"/>
  <c r="I177" i="10"/>
  <c r="I176" i="10" s="1"/>
  <c r="I30" i="10"/>
  <c r="I360" i="10" s="1"/>
  <c r="I230" i="9"/>
  <c r="I151" i="9"/>
  <c r="I150" i="9" s="1"/>
  <c r="I109" i="9"/>
  <c r="I89" i="9"/>
  <c r="I160" i="9"/>
  <c r="I263" i="9"/>
  <c r="I30" i="9" l="1"/>
  <c r="I177" i="9"/>
  <c r="I176" i="9" s="1"/>
  <c r="K360" i="9"/>
  <c r="I360" i="9" l="1"/>
  <c r="L357" i="8"/>
  <c r="L356" i="8" s="1"/>
  <c r="K357" i="8"/>
  <c r="K356" i="8" s="1"/>
  <c r="J357" i="8"/>
  <c r="J356" i="8" s="1"/>
  <c r="I357" i="8"/>
  <c r="I356" i="8"/>
  <c r="L354" i="8"/>
  <c r="K354" i="8"/>
  <c r="J354" i="8"/>
  <c r="I354" i="8"/>
  <c r="I353" i="8" s="1"/>
  <c r="L353" i="8"/>
  <c r="K353" i="8"/>
  <c r="J353" i="8"/>
  <c r="L351" i="8"/>
  <c r="K351" i="8"/>
  <c r="J351" i="8"/>
  <c r="I351" i="8"/>
  <c r="I350" i="8" s="1"/>
  <c r="L350" i="8"/>
  <c r="K350" i="8"/>
  <c r="J350" i="8"/>
  <c r="L347" i="8"/>
  <c r="L346" i="8" s="1"/>
  <c r="K347" i="8"/>
  <c r="J347" i="8"/>
  <c r="J346" i="8" s="1"/>
  <c r="I347" i="8"/>
  <c r="I346" i="8" s="1"/>
  <c r="K346" i="8"/>
  <c r="L343" i="8"/>
  <c r="L342" i="8" s="1"/>
  <c r="K343" i="8"/>
  <c r="J343" i="8"/>
  <c r="I343" i="8"/>
  <c r="K342" i="8"/>
  <c r="J342" i="8"/>
  <c r="I342" i="8"/>
  <c r="L339" i="8"/>
  <c r="L338" i="8" s="1"/>
  <c r="K339" i="8"/>
  <c r="J339" i="8"/>
  <c r="J338" i="8" s="1"/>
  <c r="I339" i="8"/>
  <c r="I338" i="8" s="1"/>
  <c r="K338" i="8"/>
  <c r="L335" i="8"/>
  <c r="K335" i="8"/>
  <c r="J335" i="8"/>
  <c r="I335" i="8"/>
  <c r="L332" i="8"/>
  <c r="K332" i="8"/>
  <c r="J332" i="8"/>
  <c r="I332" i="8"/>
  <c r="L330" i="8"/>
  <c r="L329" i="8" s="1"/>
  <c r="K330" i="8"/>
  <c r="K329" i="8" s="1"/>
  <c r="K328" i="8" s="1"/>
  <c r="J330" i="8"/>
  <c r="I330" i="8"/>
  <c r="I329" i="8" s="1"/>
  <c r="J329" i="8"/>
  <c r="L325" i="8"/>
  <c r="L324" i="8" s="1"/>
  <c r="K325" i="8"/>
  <c r="K324" i="8" s="1"/>
  <c r="J325" i="8"/>
  <c r="J324" i="8" s="1"/>
  <c r="I325" i="8"/>
  <c r="I324" i="8" s="1"/>
  <c r="L322" i="8"/>
  <c r="L321" i="8" s="1"/>
  <c r="K322" i="8"/>
  <c r="J322" i="8"/>
  <c r="I322" i="8"/>
  <c r="K321" i="8"/>
  <c r="J321" i="8"/>
  <c r="I321" i="8"/>
  <c r="L319" i="8"/>
  <c r="L318" i="8" s="1"/>
  <c r="K319" i="8"/>
  <c r="J319" i="8"/>
  <c r="J318" i="8" s="1"/>
  <c r="I319" i="8"/>
  <c r="I318" i="8" s="1"/>
  <c r="K318" i="8"/>
  <c r="L315" i="8"/>
  <c r="L314" i="8" s="1"/>
  <c r="K315" i="8"/>
  <c r="K314" i="8" s="1"/>
  <c r="K296" i="8" s="1"/>
  <c r="K295" i="8" s="1"/>
  <c r="J315" i="8"/>
  <c r="I315" i="8"/>
  <c r="I314" i="8" s="1"/>
  <c r="J314" i="8"/>
  <c r="L311" i="8"/>
  <c r="L310" i="8" s="1"/>
  <c r="K311" i="8"/>
  <c r="J311" i="8"/>
  <c r="J310" i="8" s="1"/>
  <c r="I311" i="8"/>
  <c r="K310" i="8"/>
  <c r="I310" i="8"/>
  <c r="L307" i="8"/>
  <c r="K307" i="8"/>
  <c r="J307" i="8"/>
  <c r="I307" i="8"/>
  <c r="I306" i="8" s="1"/>
  <c r="L306" i="8"/>
  <c r="K306" i="8"/>
  <c r="J306" i="8"/>
  <c r="L303" i="8"/>
  <c r="K303" i="8"/>
  <c r="J303" i="8"/>
  <c r="I303" i="8"/>
  <c r="L300" i="8"/>
  <c r="K300" i="8"/>
  <c r="J300" i="8"/>
  <c r="I300" i="8"/>
  <c r="L298" i="8"/>
  <c r="L297" i="8" s="1"/>
  <c r="K298" i="8"/>
  <c r="J298" i="8"/>
  <c r="I298" i="8"/>
  <c r="I297" i="8" s="1"/>
  <c r="I296" i="8" s="1"/>
  <c r="K297" i="8"/>
  <c r="J297" i="8"/>
  <c r="L292" i="8"/>
  <c r="L291" i="8" s="1"/>
  <c r="K292" i="8"/>
  <c r="J292" i="8"/>
  <c r="J291" i="8" s="1"/>
  <c r="I292" i="8"/>
  <c r="K291" i="8"/>
  <c r="I291" i="8"/>
  <c r="L289" i="8"/>
  <c r="K289" i="8"/>
  <c r="J289" i="8"/>
  <c r="I289" i="8"/>
  <c r="L288" i="8"/>
  <c r="K288" i="8"/>
  <c r="J288" i="8"/>
  <c r="I288" i="8"/>
  <c r="L286" i="8"/>
  <c r="L285" i="8" s="1"/>
  <c r="K286" i="8"/>
  <c r="K285" i="8" s="1"/>
  <c r="J286" i="8"/>
  <c r="I286" i="8"/>
  <c r="I285" i="8" s="1"/>
  <c r="J285" i="8"/>
  <c r="L282" i="8"/>
  <c r="L281" i="8" s="1"/>
  <c r="K282" i="8"/>
  <c r="J282" i="8"/>
  <c r="J281" i="8" s="1"/>
  <c r="I282" i="8"/>
  <c r="K281" i="8"/>
  <c r="I281" i="8"/>
  <c r="L278" i="8"/>
  <c r="L277" i="8" s="1"/>
  <c r="K278" i="8"/>
  <c r="K277" i="8" s="1"/>
  <c r="J278" i="8"/>
  <c r="I278" i="8"/>
  <c r="I277" i="8" s="1"/>
  <c r="J277" i="8"/>
  <c r="L274" i="8"/>
  <c r="L273" i="8" s="1"/>
  <c r="K274" i="8"/>
  <c r="J274" i="8"/>
  <c r="J273" i="8" s="1"/>
  <c r="I274" i="8"/>
  <c r="K273" i="8"/>
  <c r="I273" i="8"/>
  <c r="L270" i="8"/>
  <c r="K270" i="8"/>
  <c r="J270" i="8"/>
  <c r="I270" i="8"/>
  <c r="L267" i="8"/>
  <c r="K267" i="8"/>
  <c r="J267" i="8"/>
  <c r="I267" i="8"/>
  <c r="L265" i="8"/>
  <c r="L264" i="8" s="1"/>
  <c r="K265" i="8"/>
  <c r="K264" i="8" s="1"/>
  <c r="K263" i="8" s="1"/>
  <c r="J265" i="8"/>
  <c r="I265" i="8"/>
  <c r="I264" i="8" s="1"/>
  <c r="J264" i="8"/>
  <c r="L260" i="8"/>
  <c r="L259" i="8" s="1"/>
  <c r="K260" i="8"/>
  <c r="K259" i="8" s="1"/>
  <c r="J260" i="8"/>
  <c r="I260" i="8"/>
  <c r="I259" i="8" s="1"/>
  <c r="J259" i="8"/>
  <c r="L257" i="8"/>
  <c r="L256" i="8" s="1"/>
  <c r="K257" i="8"/>
  <c r="J257" i="8"/>
  <c r="J256" i="8" s="1"/>
  <c r="I257" i="8"/>
  <c r="K256" i="8"/>
  <c r="I256" i="8"/>
  <c r="L254" i="8"/>
  <c r="K254" i="8"/>
  <c r="J254" i="8"/>
  <c r="I254" i="8"/>
  <c r="I253" i="8" s="1"/>
  <c r="L253" i="8"/>
  <c r="K253" i="8"/>
  <c r="J253" i="8"/>
  <c r="L250" i="8"/>
  <c r="L249" i="8" s="1"/>
  <c r="K250" i="8"/>
  <c r="K249" i="8" s="1"/>
  <c r="J250" i="8"/>
  <c r="I250" i="8"/>
  <c r="I249" i="8" s="1"/>
  <c r="J249" i="8"/>
  <c r="L246" i="8"/>
  <c r="L245" i="8" s="1"/>
  <c r="K246" i="8"/>
  <c r="J246" i="8"/>
  <c r="J245" i="8" s="1"/>
  <c r="I246" i="8"/>
  <c r="K245" i="8"/>
  <c r="I245" i="8"/>
  <c r="L242" i="8"/>
  <c r="K242" i="8"/>
  <c r="J242" i="8"/>
  <c r="I242" i="8"/>
  <c r="L241" i="8"/>
  <c r="K241" i="8"/>
  <c r="J241" i="8"/>
  <c r="I241" i="8"/>
  <c r="L238" i="8"/>
  <c r="K238" i="8"/>
  <c r="J238" i="8"/>
  <c r="I238" i="8"/>
  <c r="L235" i="8"/>
  <c r="K235" i="8"/>
  <c r="J235" i="8"/>
  <c r="I235" i="8"/>
  <c r="L233" i="8"/>
  <c r="L232" i="8" s="1"/>
  <c r="K233" i="8"/>
  <c r="K232" i="8" s="1"/>
  <c r="J233" i="8"/>
  <c r="I233" i="8"/>
  <c r="I232" i="8" s="1"/>
  <c r="I231" i="8" s="1"/>
  <c r="J232" i="8"/>
  <c r="L226" i="8"/>
  <c r="L225" i="8" s="1"/>
  <c r="L224" i="8" s="1"/>
  <c r="K226" i="8"/>
  <c r="J226" i="8"/>
  <c r="J225" i="8" s="1"/>
  <c r="J224" i="8" s="1"/>
  <c r="I226" i="8"/>
  <c r="K225" i="8"/>
  <c r="K224" i="8" s="1"/>
  <c r="I225" i="8"/>
  <c r="I224" i="8" s="1"/>
  <c r="L222" i="8"/>
  <c r="L221" i="8" s="1"/>
  <c r="L220" i="8" s="1"/>
  <c r="K222" i="8"/>
  <c r="J222" i="8"/>
  <c r="J221" i="8" s="1"/>
  <c r="J220" i="8" s="1"/>
  <c r="I222" i="8"/>
  <c r="K221" i="8"/>
  <c r="K220" i="8" s="1"/>
  <c r="I221" i="8"/>
  <c r="I220" i="8" s="1"/>
  <c r="L213" i="8"/>
  <c r="L212" i="8" s="1"/>
  <c r="K213" i="8"/>
  <c r="J213" i="8"/>
  <c r="J212" i="8" s="1"/>
  <c r="I213" i="8"/>
  <c r="K212" i="8"/>
  <c r="I212" i="8"/>
  <c r="L210" i="8"/>
  <c r="L209" i="8" s="1"/>
  <c r="K210" i="8"/>
  <c r="K209" i="8" s="1"/>
  <c r="K208" i="8" s="1"/>
  <c r="J210" i="8"/>
  <c r="I210" i="8"/>
  <c r="I209" i="8" s="1"/>
  <c r="I208" i="8" s="1"/>
  <c r="J209" i="8"/>
  <c r="J208" i="8" s="1"/>
  <c r="L203" i="8"/>
  <c r="L202" i="8" s="1"/>
  <c r="L201" i="8" s="1"/>
  <c r="K203" i="8"/>
  <c r="K202" i="8" s="1"/>
  <c r="K201" i="8" s="1"/>
  <c r="J203" i="8"/>
  <c r="I203" i="8"/>
  <c r="I202" i="8" s="1"/>
  <c r="I201" i="8" s="1"/>
  <c r="J202" i="8"/>
  <c r="J201" i="8" s="1"/>
  <c r="L199" i="8"/>
  <c r="L198" i="8" s="1"/>
  <c r="K199" i="8"/>
  <c r="K198" i="8" s="1"/>
  <c r="J199" i="8"/>
  <c r="I199" i="8"/>
  <c r="I198" i="8" s="1"/>
  <c r="J198" i="8"/>
  <c r="L194" i="8"/>
  <c r="K194" i="8"/>
  <c r="J194" i="8"/>
  <c r="J193" i="8" s="1"/>
  <c r="I194" i="8"/>
  <c r="L193" i="8"/>
  <c r="K193" i="8"/>
  <c r="I193" i="8"/>
  <c r="L188" i="8"/>
  <c r="L187" i="8" s="1"/>
  <c r="K188" i="8"/>
  <c r="J188" i="8"/>
  <c r="J187" i="8" s="1"/>
  <c r="I188" i="8"/>
  <c r="K187" i="8"/>
  <c r="I187" i="8"/>
  <c r="L183" i="8"/>
  <c r="L182" i="8" s="1"/>
  <c r="K183" i="8"/>
  <c r="K182" i="8" s="1"/>
  <c r="J183" i="8"/>
  <c r="I183" i="8"/>
  <c r="I182" i="8" s="1"/>
  <c r="J182" i="8"/>
  <c r="L180" i="8"/>
  <c r="L179" i="8" s="1"/>
  <c r="K180" i="8"/>
  <c r="J180" i="8"/>
  <c r="J179" i="8" s="1"/>
  <c r="I180" i="8"/>
  <c r="K179" i="8"/>
  <c r="I179" i="8"/>
  <c r="L172" i="8"/>
  <c r="L171" i="8" s="1"/>
  <c r="K172" i="8"/>
  <c r="J172" i="8"/>
  <c r="J171" i="8" s="1"/>
  <c r="I172" i="8"/>
  <c r="K171" i="8"/>
  <c r="I171" i="8"/>
  <c r="L167" i="8"/>
  <c r="L166" i="8" s="1"/>
  <c r="K167" i="8"/>
  <c r="K166" i="8" s="1"/>
  <c r="K165" i="8" s="1"/>
  <c r="J167" i="8"/>
  <c r="I167" i="8"/>
  <c r="I166" i="8" s="1"/>
  <c r="I165" i="8" s="1"/>
  <c r="J166" i="8"/>
  <c r="J165" i="8" s="1"/>
  <c r="L163" i="8"/>
  <c r="L162" i="8" s="1"/>
  <c r="L161" i="8" s="1"/>
  <c r="K163" i="8"/>
  <c r="K162" i="8" s="1"/>
  <c r="K161" i="8" s="1"/>
  <c r="K160" i="8" s="1"/>
  <c r="J163" i="8"/>
  <c r="I163" i="8"/>
  <c r="I162" i="8" s="1"/>
  <c r="I161" i="8" s="1"/>
  <c r="J162" i="8"/>
  <c r="J161" i="8" s="1"/>
  <c r="J160" i="8" s="1"/>
  <c r="L158" i="8"/>
  <c r="L157" i="8" s="1"/>
  <c r="K158" i="8"/>
  <c r="J158" i="8"/>
  <c r="J157" i="8" s="1"/>
  <c r="J151" i="8" s="1"/>
  <c r="J150" i="8" s="1"/>
  <c r="I158" i="8"/>
  <c r="K157" i="8"/>
  <c r="I157" i="8"/>
  <c r="L153" i="8"/>
  <c r="K153" i="8"/>
  <c r="J153" i="8"/>
  <c r="I153" i="8"/>
  <c r="I152" i="8" s="1"/>
  <c r="I151" i="8" s="1"/>
  <c r="I150" i="8" s="1"/>
  <c r="L152" i="8"/>
  <c r="L151" i="8" s="1"/>
  <c r="L150" i="8" s="1"/>
  <c r="K152" i="8"/>
  <c r="K151" i="8" s="1"/>
  <c r="K150" i="8" s="1"/>
  <c r="J152" i="8"/>
  <c r="L147" i="8"/>
  <c r="L146" i="8" s="1"/>
  <c r="L145" i="8" s="1"/>
  <c r="K147" i="8"/>
  <c r="K146" i="8" s="1"/>
  <c r="K145" i="8" s="1"/>
  <c r="J147" i="8"/>
  <c r="I147" i="8"/>
  <c r="I146" i="8" s="1"/>
  <c r="I145" i="8" s="1"/>
  <c r="J146" i="8"/>
  <c r="J145" i="8" s="1"/>
  <c r="L143" i="8"/>
  <c r="L142" i="8" s="1"/>
  <c r="K143" i="8"/>
  <c r="K142" i="8" s="1"/>
  <c r="J143" i="8"/>
  <c r="I143" i="8"/>
  <c r="I142" i="8" s="1"/>
  <c r="J142" i="8"/>
  <c r="L139" i="8"/>
  <c r="L138" i="8" s="1"/>
  <c r="L137" i="8" s="1"/>
  <c r="K139" i="8"/>
  <c r="J139" i="8"/>
  <c r="J138" i="8" s="1"/>
  <c r="J137" i="8" s="1"/>
  <c r="I139" i="8"/>
  <c r="K138" i="8"/>
  <c r="K137" i="8" s="1"/>
  <c r="I138" i="8"/>
  <c r="I137" i="8" s="1"/>
  <c r="L134" i="8"/>
  <c r="L133" i="8" s="1"/>
  <c r="L132" i="8" s="1"/>
  <c r="K134" i="8"/>
  <c r="J134" i="8"/>
  <c r="J133" i="8" s="1"/>
  <c r="J132" i="8" s="1"/>
  <c r="I134" i="8"/>
  <c r="K133" i="8"/>
  <c r="K132" i="8" s="1"/>
  <c r="K131" i="8" s="1"/>
  <c r="I133" i="8"/>
  <c r="I132" i="8" s="1"/>
  <c r="L129" i="8"/>
  <c r="L128" i="8" s="1"/>
  <c r="L127" i="8" s="1"/>
  <c r="K129" i="8"/>
  <c r="K128" i="8" s="1"/>
  <c r="K127" i="8" s="1"/>
  <c r="J129" i="8"/>
  <c r="I129" i="8"/>
  <c r="I128" i="8" s="1"/>
  <c r="I127" i="8" s="1"/>
  <c r="J128" i="8"/>
  <c r="J127" i="8" s="1"/>
  <c r="L125" i="8"/>
  <c r="L124" i="8" s="1"/>
  <c r="L123" i="8" s="1"/>
  <c r="K125" i="8"/>
  <c r="K124" i="8" s="1"/>
  <c r="K123" i="8" s="1"/>
  <c r="J125" i="8"/>
  <c r="I125" i="8"/>
  <c r="I124" i="8" s="1"/>
  <c r="I123" i="8" s="1"/>
  <c r="J124" i="8"/>
  <c r="J123" i="8" s="1"/>
  <c r="L121" i="8"/>
  <c r="L120" i="8" s="1"/>
  <c r="L119" i="8" s="1"/>
  <c r="K121" i="8"/>
  <c r="K120" i="8" s="1"/>
  <c r="K119" i="8" s="1"/>
  <c r="J121" i="8"/>
  <c r="I121" i="8"/>
  <c r="I120" i="8" s="1"/>
  <c r="I119" i="8" s="1"/>
  <c r="J120" i="8"/>
  <c r="J119" i="8" s="1"/>
  <c r="L117" i="8"/>
  <c r="L116" i="8" s="1"/>
  <c r="L115" i="8" s="1"/>
  <c r="K117" i="8"/>
  <c r="K116" i="8" s="1"/>
  <c r="K115" i="8" s="1"/>
  <c r="J117" i="8"/>
  <c r="I117" i="8"/>
  <c r="I116" i="8" s="1"/>
  <c r="I115" i="8" s="1"/>
  <c r="J116" i="8"/>
  <c r="J115" i="8" s="1"/>
  <c r="L112" i="8"/>
  <c r="L111" i="8" s="1"/>
  <c r="L110" i="8" s="1"/>
  <c r="K112" i="8"/>
  <c r="K111" i="8" s="1"/>
  <c r="K110" i="8" s="1"/>
  <c r="J112" i="8"/>
  <c r="I112" i="8"/>
  <c r="I111" i="8" s="1"/>
  <c r="I110" i="8" s="1"/>
  <c r="J111" i="8"/>
  <c r="J110" i="8" s="1"/>
  <c r="L106" i="8"/>
  <c r="L105" i="8" s="1"/>
  <c r="K106" i="8"/>
  <c r="J106" i="8"/>
  <c r="J105" i="8" s="1"/>
  <c r="I106" i="8"/>
  <c r="K105" i="8"/>
  <c r="I105" i="8"/>
  <c r="L102" i="8"/>
  <c r="K102" i="8"/>
  <c r="K101" i="8" s="1"/>
  <c r="K100" i="8" s="1"/>
  <c r="J102" i="8"/>
  <c r="J101" i="8" s="1"/>
  <c r="J100" i="8" s="1"/>
  <c r="I102" i="8"/>
  <c r="I101" i="8" s="1"/>
  <c r="I100" i="8" s="1"/>
  <c r="L101" i="8"/>
  <c r="L100" i="8"/>
  <c r="L97" i="8"/>
  <c r="K97" i="8"/>
  <c r="J97" i="8"/>
  <c r="I97" i="8"/>
  <c r="L96" i="8"/>
  <c r="L95" i="8" s="1"/>
  <c r="K96" i="8"/>
  <c r="K95" i="8" s="1"/>
  <c r="J96" i="8"/>
  <c r="I96" i="8"/>
  <c r="I95" i="8" s="1"/>
  <c r="J95" i="8"/>
  <c r="L92" i="8"/>
  <c r="L91" i="8" s="1"/>
  <c r="L90" i="8" s="1"/>
  <c r="K92" i="8"/>
  <c r="J92" i="8"/>
  <c r="I92" i="8"/>
  <c r="K91" i="8"/>
  <c r="J91" i="8"/>
  <c r="J90" i="8" s="1"/>
  <c r="J89" i="8" s="1"/>
  <c r="I91" i="8"/>
  <c r="K90" i="8"/>
  <c r="I90" i="8"/>
  <c r="L85" i="8"/>
  <c r="L84" i="8" s="1"/>
  <c r="L83" i="8" s="1"/>
  <c r="L82" i="8" s="1"/>
  <c r="K85" i="8"/>
  <c r="J85" i="8"/>
  <c r="I85" i="8"/>
  <c r="I84" i="8" s="1"/>
  <c r="I83" i="8" s="1"/>
  <c r="I82" i="8" s="1"/>
  <c r="K84" i="8"/>
  <c r="J84" i="8"/>
  <c r="J83" i="8" s="1"/>
  <c r="J82" i="8" s="1"/>
  <c r="K83" i="8"/>
  <c r="K82" i="8" s="1"/>
  <c r="L80" i="8"/>
  <c r="L79" i="8" s="1"/>
  <c r="L78" i="8" s="1"/>
  <c r="K80" i="8"/>
  <c r="J80" i="8"/>
  <c r="J79" i="8" s="1"/>
  <c r="J78" i="8" s="1"/>
  <c r="I80" i="8"/>
  <c r="K79" i="8"/>
  <c r="K78" i="8" s="1"/>
  <c r="I79" i="8"/>
  <c r="I78" i="8"/>
  <c r="L74" i="8"/>
  <c r="K74" i="8"/>
  <c r="J74" i="8"/>
  <c r="J73" i="8" s="1"/>
  <c r="I74" i="8"/>
  <c r="I73" i="8" s="1"/>
  <c r="I62" i="8" s="1"/>
  <c r="I61" i="8" s="1"/>
  <c r="L73" i="8"/>
  <c r="K73" i="8"/>
  <c r="L69" i="8"/>
  <c r="L68" i="8" s="1"/>
  <c r="K69" i="8"/>
  <c r="J69" i="8"/>
  <c r="J68" i="8" s="1"/>
  <c r="I69" i="8"/>
  <c r="K68" i="8"/>
  <c r="K62" i="8" s="1"/>
  <c r="K61" i="8" s="1"/>
  <c r="I68" i="8"/>
  <c r="L64" i="8"/>
  <c r="K64" i="8"/>
  <c r="J64" i="8"/>
  <c r="I64" i="8"/>
  <c r="L63" i="8"/>
  <c r="K63" i="8"/>
  <c r="J63" i="8"/>
  <c r="I63" i="8"/>
  <c r="L45" i="8"/>
  <c r="L44" i="8" s="1"/>
  <c r="L43" i="8" s="1"/>
  <c r="L42" i="8" s="1"/>
  <c r="K45" i="8"/>
  <c r="J45" i="8"/>
  <c r="J44" i="8" s="1"/>
  <c r="J43" i="8" s="1"/>
  <c r="J42" i="8" s="1"/>
  <c r="I45" i="8"/>
  <c r="I44" i="8" s="1"/>
  <c r="I43" i="8" s="1"/>
  <c r="I42" i="8" s="1"/>
  <c r="K44" i="8"/>
  <c r="K43" i="8" s="1"/>
  <c r="K42" i="8" s="1"/>
  <c r="L40" i="8"/>
  <c r="L39" i="8" s="1"/>
  <c r="L38" i="8" s="1"/>
  <c r="K40" i="8"/>
  <c r="K39" i="8" s="1"/>
  <c r="K38" i="8" s="1"/>
  <c r="J40" i="8"/>
  <c r="J39" i="8" s="1"/>
  <c r="J38" i="8" s="1"/>
  <c r="I40" i="8"/>
  <c r="I39" i="8" s="1"/>
  <c r="I38" i="8" s="1"/>
  <c r="L36" i="8"/>
  <c r="K36" i="8"/>
  <c r="J36" i="8"/>
  <c r="I36" i="8"/>
  <c r="L34" i="8"/>
  <c r="L33" i="8" s="1"/>
  <c r="L32" i="8" s="1"/>
  <c r="K34" i="8"/>
  <c r="J34" i="8"/>
  <c r="J33" i="8" s="1"/>
  <c r="J32" i="8" s="1"/>
  <c r="I34" i="8"/>
  <c r="K33" i="8"/>
  <c r="K32" i="8" s="1"/>
  <c r="K31" i="8" s="1"/>
  <c r="I33" i="8"/>
  <c r="I32" i="8" s="1"/>
  <c r="K89" i="8" l="1"/>
  <c r="K109" i="8"/>
  <c r="K30" i="8" s="1"/>
  <c r="K360" i="8" s="1"/>
  <c r="J178" i="8"/>
  <c r="J177" i="8" s="1"/>
  <c r="J263" i="8"/>
  <c r="J109" i="8"/>
  <c r="J131" i="8"/>
  <c r="I178" i="8"/>
  <c r="I177" i="8" s="1"/>
  <c r="K231" i="8"/>
  <c r="K230" i="8" s="1"/>
  <c r="I263" i="8"/>
  <c r="I230" i="8" s="1"/>
  <c r="J296" i="8"/>
  <c r="J295" i="8" s="1"/>
  <c r="J328" i="8"/>
  <c r="I89" i="8"/>
  <c r="I109" i="8"/>
  <c r="I131" i="8"/>
  <c r="I160" i="8"/>
  <c r="K178" i="8"/>
  <c r="K177" i="8" s="1"/>
  <c r="K176" i="8" s="1"/>
  <c r="J231" i="8"/>
  <c r="J230" i="8" s="1"/>
  <c r="I328" i="8"/>
  <c r="I295" i="8" s="1"/>
  <c r="L165" i="8"/>
  <c r="L160" i="8" s="1"/>
  <c r="L208" i="8"/>
  <c r="I31" i="8"/>
  <c r="L263" i="8"/>
  <c r="L296" i="8"/>
  <c r="J31" i="8"/>
  <c r="J30" i="8" s="1"/>
  <c r="L31" i="8"/>
  <c r="J62" i="8"/>
  <c r="J61" i="8" s="1"/>
  <c r="L89" i="8"/>
  <c r="L178" i="8"/>
  <c r="L177" i="8" s="1"/>
  <c r="L328" i="8"/>
  <c r="L109" i="8"/>
  <c r="L231" i="8"/>
  <c r="L230" i="8" s="1"/>
  <c r="I30" i="8"/>
  <c r="L62" i="8"/>
  <c r="L61" i="8" s="1"/>
  <c r="L131" i="8"/>
  <c r="J176" i="8" l="1"/>
  <c r="J360" i="8"/>
  <c r="L295" i="8"/>
  <c r="L176" i="8" s="1"/>
  <c r="I176" i="8"/>
  <c r="I360" i="8" s="1"/>
  <c r="L30" i="8"/>
  <c r="L360" i="8" l="1"/>
  <c r="L357" i="7" l="1"/>
  <c r="K357" i="7"/>
  <c r="J357" i="7"/>
  <c r="I357" i="7"/>
  <c r="L356" i="7"/>
  <c r="K356" i="7"/>
  <c r="J356" i="7"/>
  <c r="I356" i="7"/>
  <c r="L354" i="7"/>
  <c r="K354" i="7"/>
  <c r="J354" i="7"/>
  <c r="I354" i="7"/>
  <c r="L353" i="7"/>
  <c r="K353" i="7"/>
  <c r="J353" i="7"/>
  <c r="I353" i="7"/>
  <c r="L351" i="7"/>
  <c r="K351" i="7"/>
  <c r="J351" i="7"/>
  <c r="I351" i="7"/>
  <c r="L350" i="7"/>
  <c r="K350" i="7"/>
  <c r="J350" i="7"/>
  <c r="I350" i="7"/>
  <c r="L347" i="7"/>
  <c r="K347" i="7"/>
  <c r="J347" i="7"/>
  <c r="I347" i="7"/>
  <c r="L346" i="7"/>
  <c r="K346" i="7"/>
  <c r="J346" i="7"/>
  <c r="I346" i="7"/>
  <c r="L343" i="7"/>
  <c r="K343" i="7"/>
  <c r="J343" i="7"/>
  <c r="I343" i="7"/>
  <c r="L342" i="7"/>
  <c r="K342" i="7"/>
  <c r="J342" i="7"/>
  <c r="I342" i="7"/>
  <c r="I328" i="7" s="1"/>
  <c r="L339" i="7"/>
  <c r="K339" i="7"/>
  <c r="J339" i="7"/>
  <c r="I339" i="7"/>
  <c r="L338" i="7"/>
  <c r="K338" i="7"/>
  <c r="J338" i="7"/>
  <c r="I338" i="7"/>
  <c r="L335" i="7"/>
  <c r="K335" i="7"/>
  <c r="J335" i="7"/>
  <c r="I335" i="7"/>
  <c r="L332" i="7"/>
  <c r="K332" i="7"/>
  <c r="J332" i="7"/>
  <c r="I332" i="7"/>
  <c r="L330" i="7"/>
  <c r="K330" i="7"/>
  <c r="J330" i="7"/>
  <c r="I330" i="7"/>
  <c r="L329" i="7"/>
  <c r="K329" i="7"/>
  <c r="J329" i="7"/>
  <c r="I329" i="7"/>
  <c r="L328" i="7"/>
  <c r="K328" i="7"/>
  <c r="J328" i="7"/>
  <c r="L325" i="7"/>
  <c r="K325" i="7"/>
  <c r="J325" i="7"/>
  <c r="I325" i="7"/>
  <c r="L324" i="7"/>
  <c r="K324" i="7"/>
  <c r="J324" i="7"/>
  <c r="I324" i="7"/>
  <c r="L322" i="7"/>
  <c r="K322" i="7"/>
  <c r="J322" i="7"/>
  <c r="I322" i="7"/>
  <c r="I321" i="7" s="1"/>
  <c r="L321" i="7"/>
  <c r="K321" i="7"/>
  <c r="J321" i="7"/>
  <c r="L319" i="7"/>
  <c r="K319" i="7"/>
  <c r="J319" i="7"/>
  <c r="I319" i="7"/>
  <c r="I318" i="7" s="1"/>
  <c r="L318" i="7"/>
  <c r="K318" i="7"/>
  <c r="J318" i="7"/>
  <c r="L315" i="7"/>
  <c r="K315" i="7"/>
  <c r="J315" i="7"/>
  <c r="I315" i="7"/>
  <c r="I314" i="7" s="1"/>
  <c r="L314" i="7"/>
  <c r="K314" i="7"/>
  <c r="J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K297" i="7"/>
  <c r="K296" i="7" s="1"/>
  <c r="K295" i="7" s="1"/>
  <c r="J297" i="7"/>
  <c r="L296" i="7"/>
  <c r="L295" i="7" s="1"/>
  <c r="J296" i="7"/>
  <c r="J295" i="7" s="1"/>
  <c r="L292" i="7"/>
  <c r="K292" i="7"/>
  <c r="J292" i="7"/>
  <c r="J291" i="7" s="1"/>
  <c r="I292" i="7"/>
  <c r="L291" i="7"/>
  <c r="K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K282" i="7"/>
  <c r="J282" i="7"/>
  <c r="J281" i="7" s="1"/>
  <c r="I282" i="7"/>
  <c r="L281" i="7"/>
  <c r="K281" i="7"/>
  <c r="I281" i="7"/>
  <c r="L278" i="7"/>
  <c r="K278" i="7"/>
  <c r="J278" i="7"/>
  <c r="J277" i="7" s="1"/>
  <c r="I278" i="7"/>
  <c r="L277" i="7"/>
  <c r="K277" i="7"/>
  <c r="I277" i="7"/>
  <c r="L274" i="7"/>
  <c r="K274" i="7"/>
  <c r="J274" i="7"/>
  <c r="J273" i="7" s="1"/>
  <c r="I274" i="7"/>
  <c r="I273" i="7" s="1"/>
  <c r="L273" i="7"/>
  <c r="L263" i="7" s="1"/>
  <c r="K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I264" i="7" s="1"/>
  <c r="L264" i="7"/>
  <c r="K264" i="7"/>
  <c r="J264" i="7"/>
  <c r="K263" i="7"/>
  <c r="L260" i="7"/>
  <c r="L259" i="7" s="1"/>
  <c r="K260" i="7"/>
  <c r="J260" i="7"/>
  <c r="I260" i="7"/>
  <c r="K259" i="7"/>
  <c r="J259" i="7"/>
  <c r="I259" i="7"/>
  <c r="L257" i="7"/>
  <c r="L256" i="7" s="1"/>
  <c r="L231" i="7" s="1"/>
  <c r="L230" i="7" s="1"/>
  <c r="K257" i="7"/>
  <c r="J257" i="7"/>
  <c r="I257" i="7"/>
  <c r="K256" i="7"/>
  <c r="J256" i="7"/>
  <c r="I256" i="7"/>
  <c r="L254" i="7"/>
  <c r="K254" i="7"/>
  <c r="J254" i="7"/>
  <c r="I254" i="7"/>
  <c r="I253" i="7" s="1"/>
  <c r="L253" i="7"/>
  <c r="K253" i="7"/>
  <c r="J253" i="7"/>
  <c r="L250" i="7"/>
  <c r="K250" i="7"/>
  <c r="J250" i="7"/>
  <c r="I250" i="7"/>
  <c r="I249" i="7" s="1"/>
  <c r="L249" i="7"/>
  <c r="K249" i="7"/>
  <c r="J249" i="7"/>
  <c r="L246" i="7"/>
  <c r="K246" i="7"/>
  <c r="J246" i="7"/>
  <c r="J245" i="7" s="1"/>
  <c r="I246" i="7"/>
  <c r="L245" i="7"/>
  <c r="K245" i="7"/>
  <c r="I245" i="7"/>
  <c r="L242" i="7"/>
  <c r="K242" i="7"/>
  <c r="J242" i="7"/>
  <c r="J241" i="7" s="1"/>
  <c r="I242" i="7"/>
  <c r="I241" i="7" s="1"/>
  <c r="L241" i="7"/>
  <c r="K241" i="7"/>
  <c r="L238" i="7"/>
  <c r="K238" i="7"/>
  <c r="J238" i="7"/>
  <c r="I238" i="7"/>
  <c r="L235" i="7"/>
  <c r="K235" i="7"/>
  <c r="J235" i="7"/>
  <c r="I235" i="7"/>
  <c r="L233" i="7"/>
  <c r="K233" i="7"/>
  <c r="J233" i="7"/>
  <c r="I233" i="7"/>
  <c r="I232" i="7" s="1"/>
  <c r="L232" i="7"/>
  <c r="K232" i="7"/>
  <c r="K231" i="7" s="1"/>
  <c r="K230" i="7" s="1"/>
  <c r="J232" i="7"/>
  <c r="L226" i="7"/>
  <c r="K226" i="7"/>
  <c r="J226" i="7"/>
  <c r="I226" i="7"/>
  <c r="I225" i="7" s="1"/>
  <c r="I224" i="7" s="1"/>
  <c r="L225" i="7"/>
  <c r="L224" i="7" s="1"/>
  <c r="K225" i="7"/>
  <c r="J225" i="7"/>
  <c r="J224" i="7" s="1"/>
  <c r="K224" i="7"/>
  <c r="L222" i="7"/>
  <c r="K222" i="7"/>
  <c r="J222" i="7"/>
  <c r="I222" i="7"/>
  <c r="L221" i="7"/>
  <c r="L220" i="7" s="1"/>
  <c r="K221" i="7"/>
  <c r="J221" i="7"/>
  <c r="I221" i="7"/>
  <c r="I220" i="7" s="1"/>
  <c r="K220" i="7"/>
  <c r="J220" i="7"/>
  <c r="L213" i="7"/>
  <c r="K213" i="7"/>
  <c r="J213" i="7"/>
  <c r="I213" i="7"/>
  <c r="L212" i="7"/>
  <c r="K212" i="7"/>
  <c r="J212" i="7"/>
  <c r="I212" i="7"/>
  <c r="L210" i="7"/>
  <c r="K210" i="7"/>
  <c r="K209" i="7" s="1"/>
  <c r="K208" i="7" s="1"/>
  <c r="J210" i="7"/>
  <c r="I210" i="7"/>
  <c r="L209" i="7"/>
  <c r="J209" i="7"/>
  <c r="I209" i="7"/>
  <c r="L208" i="7"/>
  <c r="J208" i="7"/>
  <c r="I208" i="7"/>
  <c r="L203" i="7"/>
  <c r="K203" i="7"/>
  <c r="K202" i="7" s="1"/>
  <c r="K201" i="7" s="1"/>
  <c r="J203" i="7"/>
  <c r="I203" i="7"/>
  <c r="I202" i="7" s="1"/>
  <c r="I201" i="7" s="1"/>
  <c r="L202" i="7"/>
  <c r="J202" i="7"/>
  <c r="L201" i="7"/>
  <c r="J201" i="7"/>
  <c r="L199" i="7"/>
  <c r="K199" i="7"/>
  <c r="J199" i="7"/>
  <c r="I199" i="7"/>
  <c r="I198" i="7" s="1"/>
  <c r="L198" i="7"/>
  <c r="K198" i="7"/>
  <c r="J198" i="7"/>
  <c r="L194" i="7"/>
  <c r="L193" i="7" s="1"/>
  <c r="K194" i="7"/>
  <c r="J194" i="7"/>
  <c r="I194" i="7"/>
  <c r="K193" i="7"/>
  <c r="J193" i="7"/>
  <c r="I193" i="7"/>
  <c r="L188" i="7"/>
  <c r="K188" i="7"/>
  <c r="J188" i="7"/>
  <c r="I188" i="7"/>
  <c r="I187" i="7" s="1"/>
  <c r="L187" i="7"/>
  <c r="K187" i="7"/>
  <c r="J187" i="7"/>
  <c r="L183" i="7"/>
  <c r="K183" i="7"/>
  <c r="K182" i="7" s="1"/>
  <c r="J183" i="7"/>
  <c r="I183" i="7"/>
  <c r="L182" i="7"/>
  <c r="J182" i="7"/>
  <c r="I182" i="7"/>
  <c r="L180" i="7"/>
  <c r="K180" i="7"/>
  <c r="K179" i="7" s="1"/>
  <c r="J180" i="7"/>
  <c r="I180" i="7"/>
  <c r="I179" i="7" s="1"/>
  <c r="L179" i="7"/>
  <c r="J179" i="7"/>
  <c r="J178" i="7"/>
  <c r="J177" i="7" s="1"/>
  <c r="L172" i="7"/>
  <c r="K172" i="7"/>
  <c r="J172" i="7"/>
  <c r="I172" i="7"/>
  <c r="I171" i="7" s="1"/>
  <c r="L171" i="7"/>
  <c r="K171" i="7"/>
  <c r="K165" i="7" s="1"/>
  <c r="J171" i="7"/>
  <c r="L167" i="7"/>
  <c r="K167" i="7"/>
  <c r="J167" i="7"/>
  <c r="I167" i="7"/>
  <c r="I166" i="7" s="1"/>
  <c r="L166" i="7"/>
  <c r="L165" i="7" s="1"/>
  <c r="K166" i="7"/>
  <c r="J166" i="7"/>
  <c r="J165" i="7" s="1"/>
  <c r="L163" i="7"/>
  <c r="L162" i="7" s="1"/>
  <c r="L161" i="7" s="1"/>
  <c r="K163" i="7"/>
  <c r="J163" i="7"/>
  <c r="I163" i="7"/>
  <c r="I162" i="7" s="1"/>
  <c r="I161" i="7" s="1"/>
  <c r="K162" i="7"/>
  <c r="J162" i="7"/>
  <c r="J161" i="7" s="1"/>
  <c r="J160" i="7" s="1"/>
  <c r="K161" i="7"/>
  <c r="K160" i="7" s="1"/>
  <c r="L158" i="7"/>
  <c r="K158" i="7"/>
  <c r="J158" i="7"/>
  <c r="I158" i="7"/>
  <c r="I157" i="7" s="1"/>
  <c r="L157" i="7"/>
  <c r="K157" i="7"/>
  <c r="J157" i="7"/>
  <c r="L153" i="7"/>
  <c r="K153" i="7"/>
  <c r="J153" i="7"/>
  <c r="I153" i="7"/>
  <c r="I152" i="7" s="1"/>
  <c r="L152" i="7"/>
  <c r="L151" i="7" s="1"/>
  <c r="L150" i="7" s="1"/>
  <c r="K152" i="7"/>
  <c r="J152" i="7"/>
  <c r="J151" i="7" s="1"/>
  <c r="J150" i="7" s="1"/>
  <c r="K151" i="7"/>
  <c r="K150" i="7" s="1"/>
  <c r="L147" i="7"/>
  <c r="K147" i="7"/>
  <c r="J147" i="7"/>
  <c r="I147" i="7"/>
  <c r="I146" i="7" s="1"/>
  <c r="I145" i="7" s="1"/>
  <c r="L146" i="7"/>
  <c r="K146" i="7"/>
  <c r="K145" i="7" s="1"/>
  <c r="J146" i="7"/>
  <c r="L145" i="7"/>
  <c r="J145" i="7"/>
  <c r="L143" i="7"/>
  <c r="K143" i="7"/>
  <c r="K142" i="7" s="1"/>
  <c r="J143" i="7"/>
  <c r="I143" i="7"/>
  <c r="I142" i="7" s="1"/>
  <c r="L142" i="7"/>
  <c r="J142" i="7"/>
  <c r="L139" i="7"/>
  <c r="K139" i="7"/>
  <c r="J139" i="7"/>
  <c r="J138" i="7" s="1"/>
  <c r="J137" i="7" s="1"/>
  <c r="I139" i="7"/>
  <c r="I138" i="7" s="1"/>
  <c r="I137" i="7" s="1"/>
  <c r="L138" i="7"/>
  <c r="L137" i="7" s="1"/>
  <c r="K138" i="7"/>
  <c r="K137" i="7"/>
  <c r="L134" i="7"/>
  <c r="L133" i="7" s="1"/>
  <c r="L132" i="7" s="1"/>
  <c r="K134" i="7"/>
  <c r="J134" i="7"/>
  <c r="I134" i="7"/>
  <c r="I133" i="7" s="1"/>
  <c r="I132" i="7" s="1"/>
  <c r="K133" i="7"/>
  <c r="J133" i="7"/>
  <c r="J132" i="7" s="1"/>
  <c r="J131" i="7" s="1"/>
  <c r="K132" i="7"/>
  <c r="K131" i="7" s="1"/>
  <c r="L129" i="7"/>
  <c r="K129" i="7"/>
  <c r="J129" i="7"/>
  <c r="I129" i="7"/>
  <c r="I128" i="7" s="1"/>
  <c r="I127" i="7" s="1"/>
  <c r="L128" i="7"/>
  <c r="K128" i="7"/>
  <c r="K127" i="7" s="1"/>
  <c r="J128" i="7"/>
  <c r="L127" i="7"/>
  <c r="J127" i="7"/>
  <c r="L125" i="7"/>
  <c r="K125" i="7"/>
  <c r="J125" i="7"/>
  <c r="I125" i="7"/>
  <c r="I124" i="7" s="1"/>
  <c r="I123" i="7" s="1"/>
  <c r="L124" i="7"/>
  <c r="K124" i="7"/>
  <c r="K123" i="7" s="1"/>
  <c r="J124" i="7"/>
  <c r="L123" i="7"/>
  <c r="J123" i="7"/>
  <c r="L121" i="7"/>
  <c r="K121" i="7"/>
  <c r="J121" i="7"/>
  <c r="I121" i="7"/>
  <c r="I120" i="7" s="1"/>
  <c r="I119" i="7" s="1"/>
  <c r="L120" i="7"/>
  <c r="K120" i="7"/>
  <c r="K119" i="7" s="1"/>
  <c r="J120" i="7"/>
  <c r="L119" i="7"/>
  <c r="J119" i="7"/>
  <c r="L117" i="7"/>
  <c r="K117" i="7"/>
  <c r="J117" i="7"/>
  <c r="I117" i="7"/>
  <c r="I116" i="7" s="1"/>
  <c r="I115" i="7" s="1"/>
  <c r="L116" i="7"/>
  <c r="K116" i="7"/>
  <c r="K115" i="7" s="1"/>
  <c r="J116" i="7"/>
  <c r="L115" i="7"/>
  <c r="J115" i="7"/>
  <c r="L112" i="7"/>
  <c r="K112" i="7"/>
  <c r="J112" i="7"/>
  <c r="I112" i="7"/>
  <c r="I111" i="7" s="1"/>
  <c r="I110" i="7" s="1"/>
  <c r="L111" i="7"/>
  <c r="K111" i="7"/>
  <c r="K110" i="7" s="1"/>
  <c r="J111" i="7"/>
  <c r="L110" i="7"/>
  <c r="L109" i="7" s="1"/>
  <c r="J110" i="7"/>
  <c r="J109" i="7" s="1"/>
  <c r="L106" i="7"/>
  <c r="K106" i="7"/>
  <c r="J106" i="7"/>
  <c r="I106" i="7"/>
  <c r="I105" i="7" s="1"/>
  <c r="L105" i="7"/>
  <c r="K105" i="7"/>
  <c r="J105" i="7"/>
  <c r="L102" i="7"/>
  <c r="K102" i="7"/>
  <c r="J102" i="7"/>
  <c r="I102" i="7"/>
  <c r="I101" i="7" s="1"/>
  <c r="I100" i="7" s="1"/>
  <c r="L101" i="7"/>
  <c r="K101" i="7"/>
  <c r="K100" i="7" s="1"/>
  <c r="J101" i="7"/>
  <c r="L100" i="7"/>
  <c r="J100" i="7"/>
  <c r="L97" i="7"/>
  <c r="K97" i="7"/>
  <c r="K96" i="7" s="1"/>
  <c r="K95" i="7" s="1"/>
  <c r="J97" i="7"/>
  <c r="I97" i="7"/>
  <c r="I96" i="7" s="1"/>
  <c r="I95" i="7" s="1"/>
  <c r="L96" i="7"/>
  <c r="J96" i="7"/>
  <c r="L95" i="7"/>
  <c r="J95" i="7"/>
  <c r="L92" i="7"/>
  <c r="K92" i="7"/>
  <c r="J92" i="7"/>
  <c r="I92" i="7"/>
  <c r="I91" i="7" s="1"/>
  <c r="I90" i="7" s="1"/>
  <c r="L91" i="7"/>
  <c r="K91" i="7"/>
  <c r="K90" i="7" s="1"/>
  <c r="K89" i="7" s="1"/>
  <c r="J91" i="7"/>
  <c r="L90" i="7"/>
  <c r="L89" i="7" s="1"/>
  <c r="J90" i="7"/>
  <c r="J89" i="7" s="1"/>
  <c r="L85" i="7"/>
  <c r="K85" i="7"/>
  <c r="J85" i="7"/>
  <c r="J84" i="7" s="1"/>
  <c r="J83" i="7" s="1"/>
  <c r="J82" i="7" s="1"/>
  <c r="I85" i="7"/>
  <c r="I84" i="7" s="1"/>
  <c r="I83" i="7" s="1"/>
  <c r="I82" i="7" s="1"/>
  <c r="L84" i="7"/>
  <c r="L83" i="7" s="1"/>
  <c r="L82" i="7" s="1"/>
  <c r="K84" i="7"/>
  <c r="K83" i="7"/>
  <c r="K82" i="7" s="1"/>
  <c r="L80" i="7"/>
  <c r="K80" i="7"/>
  <c r="K79" i="7" s="1"/>
  <c r="K78" i="7" s="1"/>
  <c r="J80" i="7"/>
  <c r="I80" i="7"/>
  <c r="I79" i="7" s="1"/>
  <c r="I78" i="7" s="1"/>
  <c r="L79" i="7"/>
  <c r="J79" i="7"/>
  <c r="L78" i="7"/>
  <c r="J78" i="7"/>
  <c r="L74" i="7"/>
  <c r="K74" i="7"/>
  <c r="J74" i="7"/>
  <c r="I74" i="7"/>
  <c r="I73" i="7" s="1"/>
  <c r="L73" i="7"/>
  <c r="K73" i="7"/>
  <c r="J73" i="7"/>
  <c r="L69" i="7"/>
  <c r="K69" i="7"/>
  <c r="J69" i="7"/>
  <c r="J68" i="7" s="1"/>
  <c r="J62" i="7" s="1"/>
  <c r="J61" i="7" s="1"/>
  <c r="I69" i="7"/>
  <c r="I68" i="7" s="1"/>
  <c r="L68" i="7"/>
  <c r="L62" i="7" s="1"/>
  <c r="L61" i="7" s="1"/>
  <c r="K68" i="7"/>
  <c r="L64" i="7"/>
  <c r="K64" i="7"/>
  <c r="K63" i="7" s="1"/>
  <c r="K62" i="7" s="1"/>
  <c r="K61" i="7" s="1"/>
  <c r="J64" i="7"/>
  <c r="I64" i="7"/>
  <c r="I63" i="7" s="1"/>
  <c r="L63" i="7"/>
  <c r="J63" i="7"/>
  <c r="L45" i="7"/>
  <c r="L44" i="7" s="1"/>
  <c r="L43" i="7" s="1"/>
  <c r="L42" i="7" s="1"/>
  <c r="K45" i="7"/>
  <c r="J45" i="7"/>
  <c r="J44" i="7" s="1"/>
  <c r="J43" i="7" s="1"/>
  <c r="J42" i="7" s="1"/>
  <c r="I45" i="7"/>
  <c r="I44" i="7" s="1"/>
  <c r="I43" i="7" s="1"/>
  <c r="I42" i="7" s="1"/>
  <c r="K44" i="7"/>
  <c r="K43" i="7"/>
  <c r="K42" i="7" s="1"/>
  <c r="L40" i="7"/>
  <c r="K40" i="7"/>
  <c r="J40" i="7"/>
  <c r="I40" i="7"/>
  <c r="I39" i="7" s="1"/>
  <c r="I38" i="7" s="1"/>
  <c r="L39" i="7"/>
  <c r="K39" i="7"/>
  <c r="K38" i="7" s="1"/>
  <c r="J39" i="7"/>
  <c r="L38" i="7"/>
  <c r="J38" i="7"/>
  <c r="L36" i="7"/>
  <c r="K36" i="7"/>
  <c r="J36" i="7"/>
  <c r="I36" i="7"/>
  <c r="L34" i="7"/>
  <c r="L33" i="7" s="1"/>
  <c r="L32" i="7" s="1"/>
  <c r="L31" i="7" s="1"/>
  <c r="K34" i="7"/>
  <c r="J34" i="7"/>
  <c r="I34" i="7"/>
  <c r="I33" i="7" s="1"/>
  <c r="I32" i="7" s="1"/>
  <c r="K33" i="7"/>
  <c r="J33" i="7"/>
  <c r="J32" i="7" s="1"/>
  <c r="J31" i="7" s="1"/>
  <c r="K32" i="7"/>
  <c r="L178" i="7" l="1"/>
  <c r="L177" i="7" s="1"/>
  <c r="L176" i="7" s="1"/>
  <c r="K31" i="7"/>
  <c r="K30" i="7" s="1"/>
  <c r="K360" i="7" s="1"/>
  <c r="K109" i="7"/>
  <c r="L131" i="7"/>
  <c r="L30" i="7" s="1"/>
  <c r="L360" i="7" s="1"/>
  <c r="L160" i="7"/>
  <c r="K178" i="7"/>
  <c r="K177" i="7" s="1"/>
  <c r="K176" i="7" s="1"/>
  <c r="J231" i="7"/>
  <c r="J30" i="7"/>
  <c r="J263" i="7"/>
  <c r="I297" i="7"/>
  <c r="I296" i="7" s="1"/>
  <c r="I295" i="7" s="1"/>
  <c r="I31" i="7"/>
  <c r="I178" i="7"/>
  <c r="I62" i="7"/>
  <c r="I61" i="7" s="1"/>
  <c r="I263" i="7"/>
  <c r="I89" i="7"/>
  <c r="I109" i="7"/>
  <c r="I231" i="7"/>
  <c r="I177" i="7"/>
  <c r="I165" i="7"/>
  <c r="I131" i="7"/>
  <c r="I151" i="7"/>
  <c r="I150" i="7" s="1"/>
  <c r="I160" i="7"/>
  <c r="I230" i="7" l="1"/>
  <c r="I30" i="7"/>
  <c r="J230" i="7"/>
  <c r="J176" i="7" s="1"/>
  <c r="J360" i="7" s="1"/>
  <c r="I176" i="7"/>
  <c r="I360" i="7" l="1"/>
  <c r="L357" i="6"/>
  <c r="K357" i="6"/>
  <c r="J357" i="6"/>
  <c r="I357" i="6"/>
  <c r="L356" i="6"/>
  <c r="K356" i="6"/>
  <c r="J356" i="6"/>
  <c r="I356" i="6"/>
  <c r="L354" i="6"/>
  <c r="K354" i="6"/>
  <c r="J354" i="6"/>
  <c r="I354" i="6"/>
  <c r="L353" i="6"/>
  <c r="K353" i="6"/>
  <c r="J353" i="6"/>
  <c r="I353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L346" i="6"/>
  <c r="K346" i="6"/>
  <c r="J346" i="6"/>
  <c r="I346" i="6"/>
  <c r="L343" i="6"/>
  <c r="K343" i="6"/>
  <c r="J343" i="6"/>
  <c r="I343" i="6"/>
  <c r="L342" i="6"/>
  <c r="K342" i="6"/>
  <c r="J342" i="6"/>
  <c r="I342" i="6"/>
  <c r="L339" i="6"/>
  <c r="K339" i="6"/>
  <c r="J339" i="6"/>
  <c r="I339" i="6"/>
  <c r="L338" i="6"/>
  <c r="K338" i="6"/>
  <c r="J338" i="6"/>
  <c r="I338" i="6"/>
  <c r="L335" i="6"/>
  <c r="K335" i="6"/>
  <c r="J335" i="6"/>
  <c r="I335" i="6"/>
  <c r="L332" i="6"/>
  <c r="K332" i="6"/>
  <c r="J332" i="6"/>
  <c r="I332" i="6"/>
  <c r="L330" i="6"/>
  <c r="K330" i="6"/>
  <c r="J330" i="6"/>
  <c r="I330" i="6"/>
  <c r="L329" i="6"/>
  <c r="K329" i="6"/>
  <c r="J329" i="6"/>
  <c r="I329" i="6"/>
  <c r="L328" i="6"/>
  <c r="K328" i="6"/>
  <c r="J328" i="6"/>
  <c r="I328" i="6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J306" i="6" s="1"/>
  <c r="I307" i="6"/>
  <c r="L306" i="6"/>
  <c r="K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K297" i="6"/>
  <c r="J297" i="6"/>
  <c r="I297" i="6"/>
  <c r="L296" i="6"/>
  <c r="K296" i="6"/>
  <c r="I296" i="6"/>
  <c r="L295" i="6"/>
  <c r="K295" i="6"/>
  <c r="I295" i="6"/>
  <c r="L292" i="6"/>
  <c r="K292" i="6"/>
  <c r="J292" i="6"/>
  <c r="I292" i="6"/>
  <c r="L291" i="6"/>
  <c r="K291" i="6"/>
  <c r="J291" i="6"/>
  <c r="I291" i="6"/>
  <c r="L289" i="6"/>
  <c r="K289" i="6"/>
  <c r="J289" i="6"/>
  <c r="J288" i="6" s="1"/>
  <c r="I289" i="6"/>
  <c r="L288" i="6"/>
  <c r="K288" i="6"/>
  <c r="I288" i="6"/>
  <c r="L286" i="6"/>
  <c r="K286" i="6"/>
  <c r="J286" i="6"/>
  <c r="J285" i="6" s="1"/>
  <c r="I286" i="6"/>
  <c r="L285" i="6"/>
  <c r="K285" i="6"/>
  <c r="I285" i="6"/>
  <c r="L282" i="6"/>
  <c r="K282" i="6"/>
  <c r="J282" i="6"/>
  <c r="J281" i="6" s="1"/>
  <c r="I282" i="6"/>
  <c r="L281" i="6"/>
  <c r="K281" i="6"/>
  <c r="I281" i="6"/>
  <c r="L278" i="6"/>
  <c r="K278" i="6"/>
  <c r="J278" i="6"/>
  <c r="I278" i="6"/>
  <c r="L277" i="6"/>
  <c r="K277" i="6"/>
  <c r="J277" i="6"/>
  <c r="I277" i="6"/>
  <c r="L274" i="6"/>
  <c r="K274" i="6"/>
  <c r="J274" i="6"/>
  <c r="J273" i="6" s="1"/>
  <c r="I274" i="6"/>
  <c r="L273" i="6"/>
  <c r="K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J264" i="6" s="1"/>
  <c r="I265" i="6"/>
  <c r="L264" i="6"/>
  <c r="K264" i="6"/>
  <c r="I264" i="6"/>
  <c r="L263" i="6"/>
  <c r="K263" i="6"/>
  <c r="I263" i="6"/>
  <c r="L260" i="6"/>
  <c r="K260" i="6"/>
  <c r="J260" i="6"/>
  <c r="J259" i="6" s="1"/>
  <c r="I260" i="6"/>
  <c r="L259" i="6"/>
  <c r="K259" i="6"/>
  <c r="I259" i="6"/>
  <c r="L257" i="6"/>
  <c r="K257" i="6"/>
  <c r="J257" i="6"/>
  <c r="I257" i="6"/>
  <c r="L256" i="6"/>
  <c r="K256" i="6"/>
  <c r="J256" i="6"/>
  <c r="I256" i="6"/>
  <c r="L254" i="6"/>
  <c r="K254" i="6"/>
  <c r="J254" i="6"/>
  <c r="J253" i="6" s="1"/>
  <c r="I254" i="6"/>
  <c r="L253" i="6"/>
  <c r="K253" i="6"/>
  <c r="I253" i="6"/>
  <c r="L250" i="6"/>
  <c r="K250" i="6"/>
  <c r="J250" i="6"/>
  <c r="J249" i="6" s="1"/>
  <c r="I250" i="6"/>
  <c r="L249" i="6"/>
  <c r="K249" i="6"/>
  <c r="I249" i="6"/>
  <c r="L246" i="6"/>
  <c r="K246" i="6"/>
  <c r="J246" i="6"/>
  <c r="J245" i="6" s="1"/>
  <c r="I246" i="6"/>
  <c r="L245" i="6"/>
  <c r="K245" i="6"/>
  <c r="I245" i="6"/>
  <c r="L242" i="6"/>
  <c r="K242" i="6"/>
  <c r="J242" i="6"/>
  <c r="I242" i="6"/>
  <c r="L241" i="6"/>
  <c r="K241" i="6"/>
  <c r="J241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J232" i="6" s="1"/>
  <c r="I233" i="6"/>
  <c r="L232" i="6"/>
  <c r="K232" i="6"/>
  <c r="I232" i="6"/>
  <c r="L231" i="6"/>
  <c r="K231" i="6"/>
  <c r="I231" i="6"/>
  <c r="L230" i="6"/>
  <c r="K230" i="6"/>
  <c r="I230" i="6"/>
  <c r="L226" i="6"/>
  <c r="K226" i="6"/>
  <c r="J226" i="6"/>
  <c r="I226" i="6"/>
  <c r="L225" i="6"/>
  <c r="K225" i="6"/>
  <c r="J225" i="6"/>
  <c r="J224" i="6" s="1"/>
  <c r="I225" i="6"/>
  <c r="L224" i="6"/>
  <c r="K224" i="6"/>
  <c r="I224" i="6"/>
  <c r="L222" i="6"/>
  <c r="K222" i="6"/>
  <c r="J222" i="6"/>
  <c r="J221" i="6" s="1"/>
  <c r="J220" i="6" s="1"/>
  <c r="I222" i="6"/>
  <c r="L221" i="6"/>
  <c r="K221" i="6"/>
  <c r="I221" i="6"/>
  <c r="L220" i="6"/>
  <c r="K220" i="6"/>
  <c r="I220" i="6"/>
  <c r="L213" i="6"/>
  <c r="K213" i="6"/>
  <c r="J213" i="6"/>
  <c r="J212" i="6" s="1"/>
  <c r="I213" i="6"/>
  <c r="L212" i="6"/>
  <c r="K212" i="6"/>
  <c r="I212" i="6"/>
  <c r="L210" i="6"/>
  <c r="K210" i="6"/>
  <c r="J210" i="6"/>
  <c r="J209" i="6" s="1"/>
  <c r="J208" i="6" s="1"/>
  <c r="I210" i="6"/>
  <c r="L209" i="6"/>
  <c r="K209" i="6"/>
  <c r="I209" i="6"/>
  <c r="L208" i="6"/>
  <c r="K208" i="6"/>
  <c r="I208" i="6"/>
  <c r="L203" i="6"/>
  <c r="K203" i="6"/>
  <c r="J203" i="6"/>
  <c r="J202" i="6" s="1"/>
  <c r="J201" i="6" s="1"/>
  <c r="I203" i="6"/>
  <c r="L202" i="6"/>
  <c r="K202" i="6"/>
  <c r="I202" i="6"/>
  <c r="L201" i="6"/>
  <c r="K201" i="6"/>
  <c r="I201" i="6"/>
  <c r="L199" i="6"/>
  <c r="K199" i="6"/>
  <c r="J199" i="6"/>
  <c r="J198" i="6" s="1"/>
  <c r="I199" i="6"/>
  <c r="L198" i="6"/>
  <c r="K198" i="6"/>
  <c r="I198" i="6"/>
  <c r="L194" i="6"/>
  <c r="K194" i="6"/>
  <c r="J194" i="6"/>
  <c r="J193" i="6" s="1"/>
  <c r="I194" i="6"/>
  <c r="L193" i="6"/>
  <c r="K193" i="6"/>
  <c r="I193" i="6"/>
  <c r="L188" i="6"/>
  <c r="K188" i="6"/>
  <c r="J188" i="6"/>
  <c r="J187" i="6" s="1"/>
  <c r="I188" i="6"/>
  <c r="L187" i="6"/>
  <c r="K187" i="6"/>
  <c r="I187" i="6"/>
  <c r="L183" i="6"/>
  <c r="K183" i="6"/>
  <c r="J183" i="6"/>
  <c r="J182" i="6" s="1"/>
  <c r="I183" i="6"/>
  <c r="I182" i="6" s="1"/>
  <c r="L182" i="6"/>
  <c r="L178" i="6" s="1"/>
  <c r="L177" i="6" s="1"/>
  <c r="L176" i="6" s="1"/>
  <c r="K182" i="6"/>
  <c r="L180" i="6"/>
  <c r="K180" i="6"/>
  <c r="J180" i="6"/>
  <c r="I180" i="6"/>
  <c r="L179" i="6"/>
  <c r="K179" i="6"/>
  <c r="J179" i="6"/>
  <c r="I179" i="6"/>
  <c r="K178" i="6"/>
  <c r="K177" i="6" s="1"/>
  <c r="K176" i="6" s="1"/>
  <c r="L172" i="6"/>
  <c r="K172" i="6"/>
  <c r="J172" i="6"/>
  <c r="J171" i="6" s="1"/>
  <c r="I172" i="6"/>
  <c r="L171" i="6"/>
  <c r="K171" i="6"/>
  <c r="I171" i="6"/>
  <c r="L167" i="6"/>
  <c r="K167" i="6"/>
  <c r="J167" i="6"/>
  <c r="J166" i="6" s="1"/>
  <c r="I167" i="6"/>
  <c r="I166" i="6" s="1"/>
  <c r="I165" i="6" s="1"/>
  <c r="L166" i="6"/>
  <c r="L165" i="6" s="1"/>
  <c r="K166" i="6"/>
  <c r="K165" i="6"/>
  <c r="L163" i="6"/>
  <c r="K163" i="6"/>
  <c r="J163" i="6"/>
  <c r="I163" i="6"/>
  <c r="L162" i="6"/>
  <c r="L161" i="6" s="1"/>
  <c r="L160" i="6" s="1"/>
  <c r="K162" i="6"/>
  <c r="J162" i="6"/>
  <c r="I162" i="6"/>
  <c r="I161" i="6" s="1"/>
  <c r="K161" i="6"/>
  <c r="J161" i="6"/>
  <c r="K160" i="6"/>
  <c r="L158" i="6"/>
  <c r="K158" i="6"/>
  <c r="J158" i="6"/>
  <c r="J157" i="6" s="1"/>
  <c r="J151" i="6" s="1"/>
  <c r="J150" i="6" s="1"/>
  <c r="I158" i="6"/>
  <c r="I157" i="6" s="1"/>
  <c r="L157" i="6"/>
  <c r="K157" i="6"/>
  <c r="L153" i="6"/>
  <c r="K153" i="6"/>
  <c r="J153" i="6"/>
  <c r="I153" i="6"/>
  <c r="I152" i="6" s="1"/>
  <c r="L152" i="6"/>
  <c r="K152" i="6"/>
  <c r="K151" i="6" s="1"/>
  <c r="K150" i="6" s="1"/>
  <c r="J152" i="6"/>
  <c r="L151" i="6"/>
  <c r="L150" i="6" s="1"/>
  <c r="L147" i="6"/>
  <c r="K147" i="6"/>
  <c r="J147" i="6"/>
  <c r="J146" i="6" s="1"/>
  <c r="J145" i="6" s="1"/>
  <c r="I147" i="6"/>
  <c r="I146" i="6" s="1"/>
  <c r="I145" i="6" s="1"/>
  <c r="L146" i="6"/>
  <c r="L145" i="6" s="1"/>
  <c r="K146" i="6"/>
  <c r="K145" i="6"/>
  <c r="L143" i="6"/>
  <c r="L142" i="6" s="1"/>
  <c r="K143" i="6"/>
  <c r="J143" i="6"/>
  <c r="I143" i="6"/>
  <c r="K142" i="6"/>
  <c r="J142" i="6"/>
  <c r="I142" i="6"/>
  <c r="L139" i="6"/>
  <c r="L138" i="6" s="1"/>
  <c r="L137" i="6" s="1"/>
  <c r="K139" i="6"/>
  <c r="J139" i="6"/>
  <c r="I139" i="6"/>
  <c r="I138" i="6" s="1"/>
  <c r="I137" i="6" s="1"/>
  <c r="K138" i="6"/>
  <c r="J138" i="6"/>
  <c r="J137" i="6" s="1"/>
  <c r="K137" i="6"/>
  <c r="L134" i="6"/>
  <c r="K134" i="6"/>
  <c r="J134" i="6"/>
  <c r="J133" i="6" s="1"/>
  <c r="J132" i="6" s="1"/>
  <c r="J131" i="6" s="1"/>
  <c r="I134" i="6"/>
  <c r="I133" i="6" s="1"/>
  <c r="I132" i="6" s="1"/>
  <c r="I131" i="6" s="1"/>
  <c r="L133" i="6"/>
  <c r="L132" i="6" s="1"/>
  <c r="K133" i="6"/>
  <c r="K132" i="6"/>
  <c r="K131" i="6" s="1"/>
  <c r="L129" i="6"/>
  <c r="K129" i="6"/>
  <c r="K128" i="6" s="1"/>
  <c r="K127" i="6" s="1"/>
  <c r="J129" i="6"/>
  <c r="I129" i="6"/>
  <c r="I128" i="6" s="1"/>
  <c r="I127" i="6" s="1"/>
  <c r="L128" i="6"/>
  <c r="J128" i="6"/>
  <c r="L127" i="6"/>
  <c r="J127" i="6"/>
  <c r="L125" i="6"/>
  <c r="K125" i="6"/>
  <c r="J125" i="6"/>
  <c r="I125" i="6"/>
  <c r="I124" i="6" s="1"/>
  <c r="I123" i="6" s="1"/>
  <c r="L124" i="6"/>
  <c r="K124" i="6"/>
  <c r="K123" i="6" s="1"/>
  <c r="J124" i="6"/>
  <c r="L123" i="6"/>
  <c r="J123" i="6"/>
  <c r="L121" i="6"/>
  <c r="K121" i="6"/>
  <c r="J121" i="6"/>
  <c r="I121" i="6"/>
  <c r="I120" i="6" s="1"/>
  <c r="I119" i="6" s="1"/>
  <c r="L120" i="6"/>
  <c r="K120" i="6"/>
  <c r="K119" i="6" s="1"/>
  <c r="J120" i="6"/>
  <c r="L119" i="6"/>
  <c r="J119" i="6"/>
  <c r="L117" i="6"/>
  <c r="K117" i="6"/>
  <c r="J117" i="6"/>
  <c r="I117" i="6"/>
  <c r="I116" i="6" s="1"/>
  <c r="I115" i="6" s="1"/>
  <c r="L116" i="6"/>
  <c r="K116" i="6"/>
  <c r="K115" i="6" s="1"/>
  <c r="J116" i="6"/>
  <c r="L115" i="6"/>
  <c r="L109" i="6" s="1"/>
  <c r="J115" i="6"/>
  <c r="L112" i="6"/>
  <c r="K112" i="6"/>
  <c r="K111" i="6" s="1"/>
  <c r="K110" i="6" s="1"/>
  <c r="J112" i="6"/>
  <c r="I112" i="6"/>
  <c r="L111" i="6"/>
  <c r="J111" i="6"/>
  <c r="I111" i="6"/>
  <c r="I110" i="6" s="1"/>
  <c r="L110" i="6"/>
  <c r="J110" i="6"/>
  <c r="J109" i="6"/>
  <c r="L106" i="6"/>
  <c r="K106" i="6"/>
  <c r="J106" i="6"/>
  <c r="I106" i="6"/>
  <c r="I105" i="6" s="1"/>
  <c r="L105" i="6"/>
  <c r="K105" i="6"/>
  <c r="J105" i="6"/>
  <c r="L102" i="6"/>
  <c r="K102" i="6"/>
  <c r="J102" i="6"/>
  <c r="I102" i="6"/>
  <c r="I101" i="6" s="1"/>
  <c r="I100" i="6" s="1"/>
  <c r="L101" i="6"/>
  <c r="L100" i="6" s="1"/>
  <c r="K101" i="6"/>
  <c r="J101" i="6"/>
  <c r="J100" i="6" s="1"/>
  <c r="K100" i="6"/>
  <c r="L97" i="6"/>
  <c r="K97" i="6"/>
  <c r="J97" i="6"/>
  <c r="J96" i="6" s="1"/>
  <c r="J95" i="6" s="1"/>
  <c r="I97" i="6"/>
  <c r="L96" i="6"/>
  <c r="K96" i="6"/>
  <c r="I96" i="6"/>
  <c r="I95" i="6" s="1"/>
  <c r="L95" i="6"/>
  <c r="K95" i="6"/>
  <c r="L92" i="6"/>
  <c r="K92" i="6"/>
  <c r="J92" i="6"/>
  <c r="I92" i="6"/>
  <c r="I91" i="6" s="1"/>
  <c r="I90" i="6" s="1"/>
  <c r="L91" i="6"/>
  <c r="K91" i="6"/>
  <c r="K90" i="6" s="1"/>
  <c r="K89" i="6" s="1"/>
  <c r="J91" i="6"/>
  <c r="L90" i="6"/>
  <c r="L89" i="6" s="1"/>
  <c r="J90" i="6"/>
  <c r="L85" i="6"/>
  <c r="K85" i="6"/>
  <c r="J85" i="6"/>
  <c r="I85" i="6"/>
  <c r="I84" i="6" s="1"/>
  <c r="I83" i="6" s="1"/>
  <c r="I82" i="6" s="1"/>
  <c r="L84" i="6"/>
  <c r="L83" i="6" s="1"/>
  <c r="L82" i="6" s="1"/>
  <c r="K84" i="6"/>
  <c r="J84" i="6"/>
  <c r="J83" i="6" s="1"/>
  <c r="J82" i="6" s="1"/>
  <c r="K83" i="6"/>
  <c r="K82" i="6" s="1"/>
  <c r="L80" i="6"/>
  <c r="K80" i="6"/>
  <c r="K79" i="6" s="1"/>
  <c r="K78" i="6" s="1"/>
  <c r="J80" i="6"/>
  <c r="I80" i="6"/>
  <c r="I79" i="6" s="1"/>
  <c r="I78" i="6" s="1"/>
  <c r="L79" i="6"/>
  <c r="J79" i="6"/>
  <c r="L78" i="6"/>
  <c r="J78" i="6"/>
  <c r="L74" i="6"/>
  <c r="K74" i="6"/>
  <c r="J74" i="6"/>
  <c r="I74" i="6"/>
  <c r="I73" i="6" s="1"/>
  <c r="L73" i="6"/>
  <c r="K73" i="6"/>
  <c r="K62" i="6" s="1"/>
  <c r="K61" i="6" s="1"/>
  <c r="J73" i="6"/>
  <c r="L69" i="6"/>
  <c r="K69" i="6"/>
  <c r="J69" i="6"/>
  <c r="J68" i="6" s="1"/>
  <c r="I69" i="6"/>
  <c r="L68" i="6"/>
  <c r="K68" i="6"/>
  <c r="I68" i="6"/>
  <c r="L64" i="6"/>
  <c r="K64" i="6"/>
  <c r="J64" i="6"/>
  <c r="I64" i="6"/>
  <c r="L63" i="6"/>
  <c r="L62" i="6" s="1"/>
  <c r="L61" i="6" s="1"/>
  <c r="K63" i="6"/>
  <c r="J63" i="6"/>
  <c r="I63" i="6"/>
  <c r="L45" i="6"/>
  <c r="L44" i="6" s="1"/>
  <c r="L43" i="6" s="1"/>
  <c r="L42" i="6" s="1"/>
  <c r="K45" i="6"/>
  <c r="J45" i="6"/>
  <c r="J44" i="6" s="1"/>
  <c r="J43" i="6" s="1"/>
  <c r="J42" i="6" s="1"/>
  <c r="I45" i="6"/>
  <c r="I44" i="6" s="1"/>
  <c r="I43" i="6" s="1"/>
  <c r="I42" i="6" s="1"/>
  <c r="K44" i="6"/>
  <c r="K43" i="6"/>
  <c r="K42" i="6" s="1"/>
  <c r="L40" i="6"/>
  <c r="K40" i="6"/>
  <c r="K39" i="6" s="1"/>
  <c r="K38" i="6" s="1"/>
  <c r="J40" i="6"/>
  <c r="I40" i="6"/>
  <c r="I39" i="6" s="1"/>
  <c r="I38" i="6" s="1"/>
  <c r="L39" i="6"/>
  <c r="J39" i="6"/>
  <c r="L38" i="6"/>
  <c r="J38" i="6"/>
  <c r="J31" i="6" s="1"/>
  <c r="L36" i="6"/>
  <c r="K36" i="6"/>
  <c r="J36" i="6"/>
  <c r="I36" i="6"/>
  <c r="L34" i="6"/>
  <c r="K34" i="6"/>
  <c r="J34" i="6"/>
  <c r="I34" i="6"/>
  <c r="I33" i="6" s="1"/>
  <c r="I32" i="6" s="1"/>
  <c r="I31" i="6" s="1"/>
  <c r="L33" i="6"/>
  <c r="K33" i="6"/>
  <c r="K32" i="6" s="1"/>
  <c r="K31" i="6" s="1"/>
  <c r="J33" i="6"/>
  <c r="L32" i="6"/>
  <c r="J32" i="6"/>
  <c r="L31" i="6"/>
  <c r="J62" i="6" l="1"/>
  <c r="J61" i="6" s="1"/>
  <c r="J165" i="6"/>
  <c r="J231" i="6"/>
  <c r="J230" i="6" s="1"/>
  <c r="J296" i="6"/>
  <c r="J295" i="6" s="1"/>
  <c r="J89" i="6"/>
  <c r="J30" i="6" s="1"/>
  <c r="J360" i="6" s="1"/>
  <c r="L131" i="6"/>
  <c r="L30" i="6" s="1"/>
  <c r="L360" i="6" s="1"/>
  <c r="K109" i="6"/>
  <c r="K30" i="6" s="1"/>
  <c r="K360" i="6" s="1"/>
  <c r="J160" i="6"/>
  <c r="J178" i="6"/>
  <c r="J177" i="6" s="1"/>
  <c r="J176" i="6" s="1"/>
  <c r="J263" i="6"/>
  <c r="I62" i="6"/>
  <c r="I61" i="6" s="1"/>
  <c r="I178" i="6"/>
  <c r="I177" i="6" s="1"/>
  <c r="I176" i="6" s="1"/>
  <c r="I89" i="6"/>
  <c r="I30" i="6" s="1"/>
  <c r="I360" i="6" s="1"/>
  <c r="I151" i="6"/>
  <c r="I150" i="6" s="1"/>
  <c r="I160" i="6"/>
  <c r="I109" i="6"/>
  <c r="L357" i="4" l="1"/>
  <c r="K357" i="4"/>
  <c r="J357" i="4"/>
  <c r="I357" i="4"/>
  <c r="I356" i="4" s="1"/>
  <c r="L356" i="4"/>
  <c r="K356" i="4"/>
  <c r="J356" i="4"/>
  <c r="L354" i="4"/>
  <c r="K354" i="4"/>
  <c r="J354" i="4"/>
  <c r="I354" i="4"/>
  <c r="I353" i="4" s="1"/>
  <c r="L353" i="4"/>
  <c r="K353" i="4"/>
  <c r="J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I342" i="4" s="1"/>
  <c r="L342" i="4"/>
  <c r="K342" i="4"/>
  <c r="J342" i="4"/>
  <c r="L339" i="4"/>
  <c r="K339" i="4"/>
  <c r="J339" i="4"/>
  <c r="I339" i="4"/>
  <c r="I338" i="4" s="1"/>
  <c r="L338" i="4"/>
  <c r="K338" i="4"/>
  <c r="J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K328" i="4"/>
  <c r="J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I318" i="4" s="1"/>
  <c r="L318" i="4"/>
  <c r="K318" i="4"/>
  <c r="J318" i="4"/>
  <c r="L315" i="4"/>
  <c r="K315" i="4"/>
  <c r="J315" i="4"/>
  <c r="I315" i="4"/>
  <c r="I314" i="4" s="1"/>
  <c r="L314" i="4"/>
  <c r="K314" i="4"/>
  <c r="J314" i="4"/>
  <c r="L311" i="4"/>
  <c r="K311" i="4"/>
  <c r="J311" i="4"/>
  <c r="I311" i="4"/>
  <c r="I310" i="4" s="1"/>
  <c r="L310" i="4"/>
  <c r="K310" i="4"/>
  <c r="J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I297" i="4" s="1"/>
  <c r="I296" i="4" s="1"/>
  <c r="L297" i="4"/>
  <c r="K297" i="4"/>
  <c r="J297" i="4"/>
  <c r="L296" i="4"/>
  <c r="K296" i="4"/>
  <c r="J296" i="4"/>
  <c r="L295" i="4"/>
  <c r="K295" i="4"/>
  <c r="J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I281" i="4" s="1"/>
  <c r="L281" i="4"/>
  <c r="K281" i="4"/>
  <c r="J281" i="4"/>
  <c r="L278" i="4"/>
  <c r="K278" i="4"/>
  <c r="J278" i="4"/>
  <c r="I278" i="4"/>
  <c r="I277" i="4" s="1"/>
  <c r="L277" i="4"/>
  <c r="K277" i="4"/>
  <c r="J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I256" i="4" s="1"/>
  <c r="L256" i="4"/>
  <c r="K256" i="4"/>
  <c r="J256" i="4"/>
  <c r="L254" i="4"/>
  <c r="K254" i="4"/>
  <c r="J254" i="4"/>
  <c r="I254" i="4"/>
  <c r="I253" i="4" s="1"/>
  <c r="L253" i="4"/>
  <c r="K253" i="4"/>
  <c r="J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I241" i="4" s="1"/>
  <c r="L241" i="4"/>
  <c r="K241" i="4"/>
  <c r="J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J232" i="4"/>
  <c r="I232" i="4"/>
  <c r="L231" i="4"/>
  <c r="K231" i="4"/>
  <c r="J231" i="4"/>
  <c r="L230" i="4"/>
  <c r="K230" i="4"/>
  <c r="J230" i="4"/>
  <c r="L226" i="4"/>
  <c r="K226" i="4"/>
  <c r="J226" i="4"/>
  <c r="I226" i="4"/>
  <c r="I225" i="4" s="1"/>
  <c r="I224" i="4" s="1"/>
  <c r="L225" i="4"/>
  <c r="K225" i="4"/>
  <c r="J225" i="4"/>
  <c r="L224" i="4"/>
  <c r="K224" i="4"/>
  <c r="J224" i="4"/>
  <c r="L222" i="4"/>
  <c r="K222" i="4"/>
  <c r="J222" i="4"/>
  <c r="I222" i="4"/>
  <c r="I221" i="4" s="1"/>
  <c r="I220" i="4" s="1"/>
  <c r="L221" i="4"/>
  <c r="K221" i="4"/>
  <c r="J221" i="4"/>
  <c r="L220" i="4"/>
  <c r="K220" i="4"/>
  <c r="J220" i="4"/>
  <c r="L213" i="4"/>
  <c r="K213" i="4"/>
  <c r="J213" i="4"/>
  <c r="I213" i="4"/>
  <c r="I212" i="4" s="1"/>
  <c r="I208" i="4" s="1"/>
  <c r="L212" i="4"/>
  <c r="K212" i="4"/>
  <c r="J212" i="4"/>
  <c r="L210" i="4"/>
  <c r="K210" i="4"/>
  <c r="J210" i="4"/>
  <c r="I210" i="4"/>
  <c r="L209" i="4"/>
  <c r="K209" i="4"/>
  <c r="J209" i="4"/>
  <c r="I209" i="4"/>
  <c r="L208" i="4"/>
  <c r="K208" i="4"/>
  <c r="J208" i="4"/>
  <c r="L203" i="4"/>
  <c r="K203" i="4"/>
  <c r="J203" i="4"/>
  <c r="I203" i="4"/>
  <c r="L202" i="4"/>
  <c r="K202" i="4"/>
  <c r="J202" i="4"/>
  <c r="I202" i="4"/>
  <c r="I201" i="4" s="1"/>
  <c r="L201" i="4"/>
  <c r="K201" i="4"/>
  <c r="J201" i="4"/>
  <c r="L199" i="4"/>
  <c r="K199" i="4"/>
  <c r="J199" i="4"/>
  <c r="I199" i="4"/>
  <c r="I198" i="4" s="1"/>
  <c r="L198" i="4"/>
  <c r="K198" i="4"/>
  <c r="J198" i="4"/>
  <c r="L194" i="4"/>
  <c r="K194" i="4"/>
  <c r="J194" i="4"/>
  <c r="I194" i="4"/>
  <c r="I193" i="4" s="1"/>
  <c r="L193" i="4"/>
  <c r="K193" i="4"/>
  <c r="J193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I182" i="4" s="1"/>
  <c r="L182" i="4"/>
  <c r="K182" i="4"/>
  <c r="J182" i="4"/>
  <c r="L180" i="4"/>
  <c r="K180" i="4"/>
  <c r="J180" i="4"/>
  <c r="I180" i="4"/>
  <c r="I179" i="4" s="1"/>
  <c r="L179" i="4"/>
  <c r="K179" i="4"/>
  <c r="J179" i="4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I165" i="4" s="1"/>
  <c r="L165" i="4"/>
  <c r="K165" i="4"/>
  <c r="J165" i="4"/>
  <c r="L163" i="4"/>
  <c r="K163" i="4"/>
  <c r="J163" i="4"/>
  <c r="I163" i="4"/>
  <c r="I162" i="4" s="1"/>
  <c r="I161" i="4" s="1"/>
  <c r="L162" i="4"/>
  <c r="K162" i="4"/>
  <c r="J162" i="4"/>
  <c r="L161" i="4"/>
  <c r="K161" i="4"/>
  <c r="J161" i="4"/>
  <c r="L160" i="4"/>
  <c r="K160" i="4"/>
  <c r="J160" i="4"/>
  <c r="L158" i="4"/>
  <c r="K158" i="4"/>
  <c r="J158" i="4"/>
  <c r="I158" i="4"/>
  <c r="I157" i="4" s="1"/>
  <c r="L157" i="4"/>
  <c r="K157" i="4"/>
  <c r="J157" i="4"/>
  <c r="L153" i="4"/>
  <c r="K153" i="4"/>
  <c r="J153" i="4"/>
  <c r="I153" i="4"/>
  <c r="I152" i="4" s="1"/>
  <c r="L152" i="4"/>
  <c r="K152" i="4"/>
  <c r="J152" i="4"/>
  <c r="L151" i="4"/>
  <c r="K151" i="4"/>
  <c r="J151" i="4"/>
  <c r="L150" i="4"/>
  <c r="K150" i="4"/>
  <c r="J150" i="4"/>
  <c r="L147" i="4"/>
  <c r="K147" i="4"/>
  <c r="J147" i="4"/>
  <c r="I147" i="4"/>
  <c r="I146" i="4" s="1"/>
  <c r="I145" i="4" s="1"/>
  <c r="L146" i="4"/>
  <c r="K146" i="4"/>
  <c r="J146" i="4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L138" i="4"/>
  <c r="K138" i="4"/>
  <c r="J138" i="4"/>
  <c r="I138" i="4"/>
  <c r="I137" i="4" s="1"/>
  <c r="L137" i="4"/>
  <c r="K137" i="4"/>
  <c r="J137" i="4"/>
  <c r="L134" i="4"/>
  <c r="K134" i="4"/>
  <c r="J134" i="4"/>
  <c r="I134" i="4"/>
  <c r="I133" i="4" s="1"/>
  <c r="I132" i="4" s="1"/>
  <c r="L133" i="4"/>
  <c r="K133" i="4"/>
  <c r="J133" i="4"/>
  <c r="L132" i="4"/>
  <c r="K132" i="4"/>
  <c r="J132" i="4"/>
  <c r="L131" i="4"/>
  <c r="K131" i="4"/>
  <c r="J131" i="4"/>
  <c r="L129" i="4"/>
  <c r="K129" i="4"/>
  <c r="J129" i="4"/>
  <c r="I129" i="4"/>
  <c r="I128" i="4" s="1"/>
  <c r="I127" i="4" s="1"/>
  <c r="L128" i="4"/>
  <c r="K128" i="4"/>
  <c r="J128" i="4"/>
  <c r="L127" i="4"/>
  <c r="K127" i="4"/>
  <c r="J127" i="4"/>
  <c r="L125" i="4"/>
  <c r="K125" i="4"/>
  <c r="J125" i="4"/>
  <c r="I125" i="4"/>
  <c r="I124" i="4" s="1"/>
  <c r="I123" i="4" s="1"/>
  <c r="L124" i="4"/>
  <c r="K124" i="4"/>
  <c r="J124" i="4"/>
  <c r="L123" i="4"/>
  <c r="K123" i="4"/>
  <c r="J123" i="4"/>
  <c r="L121" i="4"/>
  <c r="K121" i="4"/>
  <c r="J121" i="4"/>
  <c r="I121" i="4"/>
  <c r="I120" i="4" s="1"/>
  <c r="I119" i="4" s="1"/>
  <c r="L120" i="4"/>
  <c r="K120" i="4"/>
  <c r="J120" i="4"/>
  <c r="L119" i="4"/>
  <c r="K119" i="4"/>
  <c r="J119" i="4"/>
  <c r="L117" i="4"/>
  <c r="K117" i="4"/>
  <c r="J117" i="4"/>
  <c r="I117" i="4"/>
  <c r="I116" i="4" s="1"/>
  <c r="I115" i="4" s="1"/>
  <c r="L116" i="4"/>
  <c r="K116" i="4"/>
  <c r="J116" i="4"/>
  <c r="L115" i="4"/>
  <c r="K115" i="4"/>
  <c r="J115" i="4"/>
  <c r="L112" i="4"/>
  <c r="K112" i="4"/>
  <c r="J112" i="4"/>
  <c r="I112" i="4"/>
  <c r="I111" i="4" s="1"/>
  <c r="I110" i="4" s="1"/>
  <c r="I109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L101" i="4"/>
  <c r="K101" i="4"/>
  <c r="J101" i="4"/>
  <c r="I101" i="4"/>
  <c r="I100" i="4" s="1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I89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L84" i="4"/>
  <c r="K84" i="4"/>
  <c r="J84" i="4"/>
  <c r="I84" i="4"/>
  <c r="I83" i="4" s="1"/>
  <c r="I82" i="4" s="1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I62" i="4" s="1"/>
  <c r="I61" i="4" s="1"/>
  <c r="L68" i="4"/>
  <c r="K68" i="4"/>
  <c r="J68" i="4"/>
  <c r="L64" i="4"/>
  <c r="K64" i="4"/>
  <c r="J64" i="4"/>
  <c r="I64" i="4"/>
  <c r="L63" i="4"/>
  <c r="K63" i="4"/>
  <c r="J63" i="4"/>
  <c r="I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L33" i="4"/>
  <c r="K33" i="4"/>
  <c r="J33" i="4"/>
  <c r="I33" i="4"/>
  <c r="I32" i="4" s="1"/>
  <c r="I31" i="4" s="1"/>
  <c r="L32" i="4"/>
  <c r="K32" i="4"/>
  <c r="J32" i="4"/>
  <c r="L31" i="4"/>
  <c r="K31" i="4"/>
  <c r="K30" i="4" s="1"/>
  <c r="K360" i="4" s="1"/>
  <c r="J31" i="4"/>
  <c r="L30" i="4"/>
  <c r="L360" i="4" s="1"/>
  <c r="J30" i="4"/>
  <c r="J360" i="4" s="1"/>
  <c r="I263" i="4" l="1"/>
  <c r="I131" i="4"/>
  <c r="I30" i="4" s="1"/>
  <c r="I178" i="4"/>
  <c r="I177" i="4" s="1"/>
  <c r="I231" i="4"/>
  <c r="I230" i="4" s="1"/>
  <c r="I151" i="4"/>
  <c r="I150" i="4" s="1"/>
  <c r="I160" i="4"/>
  <c r="I328" i="4"/>
  <c r="I295" i="4" s="1"/>
  <c r="L357" i="3"/>
  <c r="K357" i="3"/>
  <c r="J357" i="3"/>
  <c r="I357" i="3"/>
  <c r="L356" i="3"/>
  <c r="K356" i="3"/>
  <c r="J356" i="3"/>
  <c r="I356" i="3"/>
  <c r="L354" i="3"/>
  <c r="K354" i="3"/>
  <c r="K353" i="3" s="1"/>
  <c r="J354" i="3"/>
  <c r="I354" i="3"/>
  <c r="L353" i="3"/>
  <c r="J353" i="3"/>
  <c r="I353" i="3"/>
  <c r="L351" i="3"/>
  <c r="K351" i="3"/>
  <c r="K350" i="3" s="1"/>
  <c r="J351" i="3"/>
  <c r="I351" i="3"/>
  <c r="L350" i="3"/>
  <c r="J350" i="3"/>
  <c r="I350" i="3"/>
  <c r="L347" i="3"/>
  <c r="K347" i="3"/>
  <c r="K346" i="3" s="1"/>
  <c r="J347" i="3"/>
  <c r="J346" i="3" s="1"/>
  <c r="I347" i="3"/>
  <c r="L346" i="3"/>
  <c r="I346" i="3"/>
  <c r="L343" i="3"/>
  <c r="K343" i="3"/>
  <c r="K342" i="3" s="1"/>
  <c r="J343" i="3"/>
  <c r="J342" i="3" s="1"/>
  <c r="I343" i="3"/>
  <c r="L342" i="3"/>
  <c r="I342" i="3"/>
  <c r="L339" i="3"/>
  <c r="K339" i="3"/>
  <c r="J339" i="3"/>
  <c r="J338" i="3" s="1"/>
  <c r="I339" i="3"/>
  <c r="L338" i="3"/>
  <c r="K338" i="3"/>
  <c r="I338" i="3"/>
  <c r="L335" i="3"/>
  <c r="K335" i="3"/>
  <c r="J335" i="3"/>
  <c r="I335" i="3"/>
  <c r="L332" i="3"/>
  <c r="K332" i="3"/>
  <c r="J332" i="3"/>
  <c r="I332" i="3"/>
  <c r="L330" i="3"/>
  <c r="K330" i="3"/>
  <c r="K329" i="3" s="1"/>
  <c r="J330" i="3"/>
  <c r="J329" i="3" s="1"/>
  <c r="I330" i="3"/>
  <c r="L329" i="3"/>
  <c r="I329" i="3"/>
  <c r="L328" i="3"/>
  <c r="I328" i="3"/>
  <c r="L325" i="3"/>
  <c r="K325" i="3"/>
  <c r="K324" i="3" s="1"/>
  <c r="J325" i="3"/>
  <c r="J324" i="3" s="1"/>
  <c r="I325" i="3"/>
  <c r="L324" i="3"/>
  <c r="I324" i="3"/>
  <c r="L322" i="3"/>
  <c r="K322" i="3"/>
  <c r="K321" i="3" s="1"/>
  <c r="J322" i="3"/>
  <c r="I322" i="3"/>
  <c r="L321" i="3"/>
  <c r="J321" i="3"/>
  <c r="I321" i="3"/>
  <c r="L319" i="3"/>
  <c r="K319" i="3"/>
  <c r="K318" i="3" s="1"/>
  <c r="J319" i="3"/>
  <c r="I319" i="3"/>
  <c r="L318" i="3"/>
  <c r="J318" i="3"/>
  <c r="I318" i="3"/>
  <c r="L315" i="3"/>
  <c r="K315" i="3"/>
  <c r="K314" i="3" s="1"/>
  <c r="J315" i="3"/>
  <c r="J314" i="3" s="1"/>
  <c r="I315" i="3"/>
  <c r="L314" i="3"/>
  <c r="I314" i="3"/>
  <c r="L311" i="3"/>
  <c r="K311" i="3"/>
  <c r="K310" i="3" s="1"/>
  <c r="J311" i="3"/>
  <c r="J310" i="3" s="1"/>
  <c r="I311" i="3"/>
  <c r="L310" i="3"/>
  <c r="I310" i="3"/>
  <c r="L307" i="3"/>
  <c r="K307" i="3"/>
  <c r="K306" i="3" s="1"/>
  <c r="J307" i="3"/>
  <c r="J306" i="3" s="1"/>
  <c r="I307" i="3"/>
  <c r="L306" i="3"/>
  <c r="I306" i="3"/>
  <c r="L303" i="3"/>
  <c r="K303" i="3"/>
  <c r="J303" i="3"/>
  <c r="I303" i="3"/>
  <c r="L300" i="3"/>
  <c r="K300" i="3"/>
  <c r="J300" i="3"/>
  <c r="I300" i="3"/>
  <c r="L298" i="3"/>
  <c r="K298" i="3"/>
  <c r="K297" i="3" s="1"/>
  <c r="K296" i="3" s="1"/>
  <c r="J298" i="3"/>
  <c r="J297" i="3" s="1"/>
  <c r="I298" i="3"/>
  <c r="L297" i="3"/>
  <c r="I297" i="3"/>
  <c r="L296" i="3"/>
  <c r="I296" i="3"/>
  <c r="L295" i="3"/>
  <c r="I295" i="3"/>
  <c r="L292" i="3"/>
  <c r="K292" i="3"/>
  <c r="K291" i="3" s="1"/>
  <c r="J292" i="3"/>
  <c r="J291" i="3" s="1"/>
  <c r="I292" i="3"/>
  <c r="L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J281" i="3" s="1"/>
  <c r="I282" i="3"/>
  <c r="L281" i="3"/>
  <c r="K281" i="3"/>
  <c r="I281" i="3"/>
  <c r="L278" i="3"/>
  <c r="K278" i="3"/>
  <c r="K277" i="3" s="1"/>
  <c r="J278" i="3"/>
  <c r="J277" i="3" s="1"/>
  <c r="I278" i="3"/>
  <c r="L277" i="3"/>
  <c r="I277" i="3"/>
  <c r="L274" i="3"/>
  <c r="K274" i="3"/>
  <c r="K273" i="3" s="1"/>
  <c r="J274" i="3"/>
  <c r="J273" i="3" s="1"/>
  <c r="I274" i="3"/>
  <c r="L273" i="3"/>
  <c r="I273" i="3"/>
  <c r="L270" i="3"/>
  <c r="K270" i="3"/>
  <c r="J270" i="3"/>
  <c r="I270" i="3"/>
  <c r="L267" i="3"/>
  <c r="K267" i="3"/>
  <c r="J267" i="3"/>
  <c r="I267" i="3"/>
  <c r="L265" i="3"/>
  <c r="K265" i="3"/>
  <c r="K264" i="3" s="1"/>
  <c r="K263" i="3" s="1"/>
  <c r="J265" i="3"/>
  <c r="J264" i="3" s="1"/>
  <c r="J263" i="3" s="1"/>
  <c r="I265" i="3"/>
  <c r="L264" i="3"/>
  <c r="I264" i="3"/>
  <c r="L263" i="3"/>
  <c r="I263" i="3"/>
  <c r="L260" i="3"/>
  <c r="K260" i="3"/>
  <c r="K259" i="3" s="1"/>
  <c r="J260" i="3"/>
  <c r="I260" i="3"/>
  <c r="L259" i="3"/>
  <c r="J259" i="3"/>
  <c r="I259" i="3"/>
  <c r="L257" i="3"/>
  <c r="K257" i="3"/>
  <c r="J257" i="3"/>
  <c r="J256" i="3" s="1"/>
  <c r="I257" i="3"/>
  <c r="L256" i="3"/>
  <c r="K256" i="3"/>
  <c r="I256" i="3"/>
  <c r="L254" i="3"/>
  <c r="K254" i="3"/>
  <c r="K253" i="3" s="1"/>
  <c r="J254" i="3"/>
  <c r="J253" i="3" s="1"/>
  <c r="I254" i="3"/>
  <c r="L253" i="3"/>
  <c r="I253" i="3"/>
  <c r="L250" i="3"/>
  <c r="K250" i="3"/>
  <c r="K249" i="3" s="1"/>
  <c r="J250" i="3"/>
  <c r="J249" i="3" s="1"/>
  <c r="I250" i="3"/>
  <c r="L249" i="3"/>
  <c r="I249" i="3"/>
  <c r="L246" i="3"/>
  <c r="K246" i="3"/>
  <c r="K245" i="3" s="1"/>
  <c r="J246" i="3"/>
  <c r="J245" i="3" s="1"/>
  <c r="I246" i="3"/>
  <c r="L245" i="3"/>
  <c r="I245" i="3"/>
  <c r="L242" i="3"/>
  <c r="K242" i="3"/>
  <c r="K241" i="3" s="1"/>
  <c r="J242" i="3"/>
  <c r="J241" i="3" s="1"/>
  <c r="I242" i="3"/>
  <c r="L241" i="3"/>
  <c r="I241" i="3"/>
  <c r="L238" i="3"/>
  <c r="K238" i="3"/>
  <c r="J238" i="3"/>
  <c r="I238" i="3"/>
  <c r="L235" i="3"/>
  <c r="K235" i="3"/>
  <c r="J235" i="3"/>
  <c r="I235" i="3"/>
  <c r="L233" i="3"/>
  <c r="K233" i="3"/>
  <c r="K232" i="3" s="1"/>
  <c r="J233" i="3"/>
  <c r="J232" i="3" s="1"/>
  <c r="I233" i="3"/>
  <c r="L232" i="3"/>
  <c r="I232" i="3"/>
  <c r="L231" i="3"/>
  <c r="I231" i="3"/>
  <c r="L230" i="3"/>
  <c r="I230" i="3"/>
  <c r="L226" i="3"/>
  <c r="K226" i="3"/>
  <c r="K225" i="3" s="1"/>
  <c r="K224" i="3" s="1"/>
  <c r="J226" i="3"/>
  <c r="J225" i="3" s="1"/>
  <c r="J224" i="3" s="1"/>
  <c r="I226" i="3"/>
  <c r="L225" i="3"/>
  <c r="I225" i="3"/>
  <c r="L224" i="3"/>
  <c r="I224" i="3"/>
  <c r="L222" i="3"/>
  <c r="K222" i="3"/>
  <c r="J222" i="3"/>
  <c r="J221" i="3" s="1"/>
  <c r="J220" i="3" s="1"/>
  <c r="I222" i="3"/>
  <c r="L221" i="3"/>
  <c r="K221" i="3"/>
  <c r="K220" i="3" s="1"/>
  <c r="I221" i="3"/>
  <c r="L220" i="3"/>
  <c r="I220" i="3"/>
  <c r="L213" i="3"/>
  <c r="K213" i="3"/>
  <c r="K212" i="3" s="1"/>
  <c r="J213" i="3"/>
  <c r="J212" i="3" s="1"/>
  <c r="I213" i="3"/>
  <c r="L212" i="3"/>
  <c r="I212" i="3"/>
  <c r="L210" i="3"/>
  <c r="K210" i="3"/>
  <c r="J210" i="3"/>
  <c r="J209" i="3" s="1"/>
  <c r="J208" i="3" s="1"/>
  <c r="I210" i="3"/>
  <c r="L209" i="3"/>
  <c r="K209" i="3"/>
  <c r="I209" i="3"/>
  <c r="L208" i="3"/>
  <c r="I208" i="3"/>
  <c r="L203" i="3"/>
  <c r="K203" i="3"/>
  <c r="K202" i="3" s="1"/>
  <c r="K201" i="3" s="1"/>
  <c r="J203" i="3"/>
  <c r="J202" i="3" s="1"/>
  <c r="J201" i="3" s="1"/>
  <c r="I203" i="3"/>
  <c r="L202" i="3"/>
  <c r="I202" i="3"/>
  <c r="L201" i="3"/>
  <c r="I201" i="3"/>
  <c r="L199" i="3"/>
  <c r="K199" i="3"/>
  <c r="K198" i="3" s="1"/>
  <c r="J199" i="3"/>
  <c r="I199" i="3"/>
  <c r="L198" i="3"/>
  <c r="J198" i="3"/>
  <c r="I198" i="3"/>
  <c r="L194" i="3"/>
  <c r="K194" i="3"/>
  <c r="K193" i="3" s="1"/>
  <c r="J194" i="3"/>
  <c r="I194" i="3"/>
  <c r="L193" i="3"/>
  <c r="J193" i="3"/>
  <c r="I193" i="3"/>
  <c r="L188" i="3"/>
  <c r="K188" i="3"/>
  <c r="K187" i="3" s="1"/>
  <c r="J188" i="3"/>
  <c r="J187" i="3" s="1"/>
  <c r="I188" i="3"/>
  <c r="L187" i="3"/>
  <c r="I187" i="3"/>
  <c r="L183" i="3"/>
  <c r="K183" i="3"/>
  <c r="K182" i="3" s="1"/>
  <c r="J183" i="3"/>
  <c r="J182" i="3" s="1"/>
  <c r="I183" i="3"/>
  <c r="L182" i="3"/>
  <c r="I182" i="3"/>
  <c r="L180" i="3"/>
  <c r="K180" i="3"/>
  <c r="K179" i="3" s="1"/>
  <c r="J180" i="3"/>
  <c r="J179" i="3" s="1"/>
  <c r="I180" i="3"/>
  <c r="L179" i="3"/>
  <c r="I179" i="3"/>
  <c r="L178" i="3"/>
  <c r="I178" i="3"/>
  <c r="L177" i="3"/>
  <c r="I177" i="3"/>
  <c r="L176" i="3"/>
  <c r="I176" i="3"/>
  <c r="L172" i="3"/>
  <c r="K172" i="3"/>
  <c r="K171" i="3" s="1"/>
  <c r="J172" i="3"/>
  <c r="J171" i="3" s="1"/>
  <c r="I172" i="3"/>
  <c r="L171" i="3"/>
  <c r="I171" i="3"/>
  <c r="L167" i="3"/>
  <c r="K167" i="3"/>
  <c r="K166" i="3" s="1"/>
  <c r="K165" i="3" s="1"/>
  <c r="J167" i="3"/>
  <c r="J166" i="3" s="1"/>
  <c r="J165" i="3" s="1"/>
  <c r="I167" i="3"/>
  <c r="L166" i="3"/>
  <c r="I166" i="3"/>
  <c r="L165" i="3"/>
  <c r="I165" i="3"/>
  <c r="L163" i="3"/>
  <c r="K163" i="3"/>
  <c r="K162" i="3" s="1"/>
  <c r="K161" i="3" s="1"/>
  <c r="K160" i="3" s="1"/>
  <c r="J163" i="3"/>
  <c r="J162" i="3" s="1"/>
  <c r="J161" i="3" s="1"/>
  <c r="J160" i="3" s="1"/>
  <c r="I163" i="3"/>
  <c r="L162" i="3"/>
  <c r="I162" i="3"/>
  <c r="L161" i="3"/>
  <c r="I161" i="3"/>
  <c r="L160" i="3"/>
  <c r="I160" i="3"/>
  <c r="L158" i="3"/>
  <c r="K158" i="3"/>
  <c r="K157" i="3" s="1"/>
  <c r="J158" i="3"/>
  <c r="I158" i="3"/>
  <c r="L157" i="3"/>
  <c r="J157" i="3"/>
  <c r="I157" i="3"/>
  <c r="L153" i="3"/>
  <c r="K153" i="3"/>
  <c r="K152" i="3" s="1"/>
  <c r="K151" i="3" s="1"/>
  <c r="K150" i="3" s="1"/>
  <c r="J153" i="3"/>
  <c r="J152" i="3" s="1"/>
  <c r="J151" i="3" s="1"/>
  <c r="J150" i="3" s="1"/>
  <c r="I153" i="3"/>
  <c r="L152" i="3"/>
  <c r="I152" i="3"/>
  <c r="L151" i="3"/>
  <c r="I151" i="3"/>
  <c r="L150" i="3"/>
  <c r="I150" i="3"/>
  <c r="L147" i="3"/>
  <c r="K147" i="3"/>
  <c r="K146" i="3" s="1"/>
  <c r="K145" i="3" s="1"/>
  <c r="J147" i="3"/>
  <c r="J146" i="3" s="1"/>
  <c r="J145" i="3" s="1"/>
  <c r="I147" i="3"/>
  <c r="L146" i="3"/>
  <c r="I146" i="3"/>
  <c r="L145" i="3"/>
  <c r="I145" i="3"/>
  <c r="L143" i="3"/>
  <c r="K143" i="3"/>
  <c r="K142" i="3" s="1"/>
  <c r="J143" i="3"/>
  <c r="J142" i="3" s="1"/>
  <c r="I143" i="3"/>
  <c r="L142" i="3"/>
  <c r="I142" i="3"/>
  <c r="L139" i="3"/>
  <c r="K139" i="3"/>
  <c r="K138" i="3" s="1"/>
  <c r="K137" i="3" s="1"/>
  <c r="J139" i="3"/>
  <c r="J138" i="3" s="1"/>
  <c r="J137" i="3" s="1"/>
  <c r="I139" i="3"/>
  <c r="L138" i="3"/>
  <c r="I138" i="3"/>
  <c r="L137" i="3"/>
  <c r="I137" i="3"/>
  <c r="L134" i="3"/>
  <c r="K134" i="3"/>
  <c r="K133" i="3" s="1"/>
  <c r="K132" i="3" s="1"/>
  <c r="K131" i="3" s="1"/>
  <c r="J134" i="3"/>
  <c r="J133" i="3" s="1"/>
  <c r="J132" i="3" s="1"/>
  <c r="I134" i="3"/>
  <c r="L133" i="3"/>
  <c r="I133" i="3"/>
  <c r="L132" i="3"/>
  <c r="I132" i="3"/>
  <c r="L131" i="3"/>
  <c r="I131" i="3"/>
  <c r="L129" i="3"/>
  <c r="K129" i="3"/>
  <c r="K128" i="3" s="1"/>
  <c r="K127" i="3" s="1"/>
  <c r="J129" i="3"/>
  <c r="J128" i="3" s="1"/>
  <c r="I129" i="3"/>
  <c r="L128" i="3"/>
  <c r="I128" i="3"/>
  <c r="L127" i="3"/>
  <c r="J127" i="3"/>
  <c r="I127" i="3"/>
  <c r="L125" i="3"/>
  <c r="K125" i="3"/>
  <c r="J125" i="3"/>
  <c r="I125" i="3"/>
  <c r="L124" i="3"/>
  <c r="K124" i="3"/>
  <c r="K123" i="3" s="1"/>
  <c r="J124" i="3"/>
  <c r="J123" i="3" s="1"/>
  <c r="I124" i="3"/>
  <c r="L123" i="3"/>
  <c r="I123" i="3"/>
  <c r="L121" i="3"/>
  <c r="K121" i="3"/>
  <c r="K120" i="3" s="1"/>
  <c r="K119" i="3" s="1"/>
  <c r="J121" i="3"/>
  <c r="J120" i="3" s="1"/>
  <c r="J119" i="3" s="1"/>
  <c r="I121" i="3"/>
  <c r="L120" i="3"/>
  <c r="I120" i="3"/>
  <c r="L119" i="3"/>
  <c r="I119" i="3"/>
  <c r="L117" i="3"/>
  <c r="K117" i="3"/>
  <c r="J117" i="3"/>
  <c r="I117" i="3"/>
  <c r="L116" i="3"/>
  <c r="K116" i="3"/>
  <c r="K115" i="3" s="1"/>
  <c r="J116" i="3"/>
  <c r="I116" i="3"/>
  <c r="L115" i="3"/>
  <c r="J115" i="3"/>
  <c r="I115" i="3"/>
  <c r="L112" i="3"/>
  <c r="K112" i="3"/>
  <c r="K111" i="3" s="1"/>
  <c r="K110" i="3" s="1"/>
  <c r="J112" i="3"/>
  <c r="J111" i="3" s="1"/>
  <c r="J110" i="3" s="1"/>
  <c r="I112" i="3"/>
  <c r="L111" i="3"/>
  <c r="I111" i="3"/>
  <c r="L110" i="3"/>
  <c r="I110" i="3"/>
  <c r="L109" i="3"/>
  <c r="I109" i="3"/>
  <c r="L106" i="3"/>
  <c r="K106" i="3"/>
  <c r="K105" i="3" s="1"/>
  <c r="J106" i="3"/>
  <c r="I106" i="3"/>
  <c r="L105" i="3"/>
  <c r="J105" i="3"/>
  <c r="I105" i="3"/>
  <c r="L102" i="3"/>
  <c r="K102" i="3"/>
  <c r="K101" i="3" s="1"/>
  <c r="K100" i="3" s="1"/>
  <c r="J102" i="3"/>
  <c r="J101" i="3" s="1"/>
  <c r="J100" i="3" s="1"/>
  <c r="I102" i="3"/>
  <c r="L101" i="3"/>
  <c r="I101" i="3"/>
  <c r="L100" i="3"/>
  <c r="I100" i="3"/>
  <c r="L97" i="3"/>
  <c r="K97" i="3"/>
  <c r="J97" i="3"/>
  <c r="I97" i="3"/>
  <c r="L96" i="3"/>
  <c r="K96" i="3"/>
  <c r="K95" i="3" s="1"/>
  <c r="J96" i="3"/>
  <c r="J95" i="3" s="1"/>
  <c r="I96" i="3"/>
  <c r="L95" i="3"/>
  <c r="I95" i="3"/>
  <c r="L92" i="3"/>
  <c r="K92" i="3"/>
  <c r="K91" i="3" s="1"/>
  <c r="K90" i="3" s="1"/>
  <c r="K89" i="3" s="1"/>
  <c r="J92" i="3"/>
  <c r="I92" i="3"/>
  <c r="L91" i="3"/>
  <c r="J91" i="3"/>
  <c r="J90" i="3" s="1"/>
  <c r="J89" i="3" s="1"/>
  <c r="I91" i="3"/>
  <c r="L90" i="3"/>
  <c r="I90" i="3"/>
  <c r="L89" i="3"/>
  <c r="I89" i="3"/>
  <c r="L85" i="3"/>
  <c r="K85" i="3"/>
  <c r="K84" i="3" s="1"/>
  <c r="K83" i="3" s="1"/>
  <c r="K82" i="3" s="1"/>
  <c r="J85" i="3"/>
  <c r="J84" i="3" s="1"/>
  <c r="J83" i="3" s="1"/>
  <c r="J82" i="3" s="1"/>
  <c r="I85" i="3"/>
  <c r="L84" i="3"/>
  <c r="I84" i="3"/>
  <c r="L83" i="3"/>
  <c r="I83" i="3"/>
  <c r="L82" i="3"/>
  <c r="I82" i="3"/>
  <c r="L80" i="3"/>
  <c r="K80" i="3"/>
  <c r="K79" i="3" s="1"/>
  <c r="K78" i="3" s="1"/>
  <c r="J80" i="3"/>
  <c r="J79" i="3" s="1"/>
  <c r="J78" i="3" s="1"/>
  <c r="I80" i="3"/>
  <c r="L79" i="3"/>
  <c r="I79" i="3"/>
  <c r="L78" i="3"/>
  <c r="I78" i="3"/>
  <c r="L74" i="3"/>
  <c r="K74" i="3"/>
  <c r="K73" i="3" s="1"/>
  <c r="J74" i="3"/>
  <c r="I74" i="3"/>
  <c r="L73" i="3"/>
  <c r="J73" i="3"/>
  <c r="I73" i="3"/>
  <c r="L69" i="3"/>
  <c r="K69" i="3"/>
  <c r="K68" i="3" s="1"/>
  <c r="J69" i="3"/>
  <c r="J68" i="3" s="1"/>
  <c r="I69" i="3"/>
  <c r="L68" i="3"/>
  <c r="I68" i="3"/>
  <c r="L64" i="3"/>
  <c r="K64" i="3"/>
  <c r="J64" i="3"/>
  <c r="I64" i="3"/>
  <c r="L63" i="3"/>
  <c r="K63" i="3"/>
  <c r="J63" i="3"/>
  <c r="I63" i="3"/>
  <c r="I62" i="3" s="1"/>
  <c r="I61" i="3" s="1"/>
  <c r="L62" i="3"/>
  <c r="L61" i="3"/>
  <c r="L45" i="3"/>
  <c r="L44" i="3" s="1"/>
  <c r="L43" i="3" s="1"/>
  <c r="L42" i="3" s="1"/>
  <c r="K45" i="3"/>
  <c r="K44" i="3" s="1"/>
  <c r="K43" i="3" s="1"/>
  <c r="K42" i="3" s="1"/>
  <c r="J45" i="3"/>
  <c r="I45" i="3"/>
  <c r="J44" i="3"/>
  <c r="J43" i="3" s="1"/>
  <c r="J42" i="3" s="1"/>
  <c r="I44" i="3"/>
  <c r="I43" i="3"/>
  <c r="I42" i="3" s="1"/>
  <c r="L40" i="3"/>
  <c r="K40" i="3"/>
  <c r="K39" i="3" s="1"/>
  <c r="K38" i="3" s="1"/>
  <c r="J40" i="3"/>
  <c r="I40" i="3"/>
  <c r="I39" i="3" s="1"/>
  <c r="I38" i="3" s="1"/>
  <c r="L39" i="3"/>
  <c r="L38" i="3" s="1"/>
  <c r="L31" i="3" s="1"/>
  <c r="J39" i="3"/>
  <c r="J38" i="3"/>
  <c r="L36" i="3"/>
  <c r="K36" i="3"/>
  <c r="J36" i="3"/>
  <c r="I36" i="3"/>
  <c r="L34" i="3"/>
  <c r="K34" i="3"/>
  <c r="J34" i="3"/>
  <c r="I34" i="3"/>
  <c r="L33" i="3"/>
  <c r="K33" i="3"/>
  <c r="K32" i="3" s="1"/>
  <c r="K31" i="3" s="1"/>
  <c r="J33" i="3"/>
  <c r="J32" i="3" s="1"/>
  <c r="I33" i="3"/>
  <c r="L32" i="3"/>
  <c r="I32" i="3"/>
  <c r="J109" i="3" l="1"/>
  <c r="J31" i="3"/>
  <c r="J178" i="3"/>
  <c r="J177" i="3" s="1"/>
  <c r="J176" i="3" s="1"/>
  <c r="K208" i="3"/>
  <c r="J231" i="3"/>
  <c r="J230" i="3" s="1"/>
  <c r="K328" i="3"/>
  <c r="K295" i="3" s="1"/>
  <c r="I360" i="4"/>
  <c r="K109" i="3"/>
  <c r="J328" i="3"/>
  <c r="J62" i="3"/>
  <c r="J61" i="3" s="1"/>
  <c r="I31" i="3"/>
  <c r="I30" i="3" s="1"/>
  <c r="I360" i="3" s="1"/>
  <c r="L30" i="3"/>
  <c r="L360" i="3" s="1"/>
  <c r="J131" i="3"/>
  <c r="K178" i="3"/>
  <c r="K177" i="3" s="1"/>
  <c r="K231" i="3"/>
  <c r="K230" i="3" s="1"/>
  <c r="J296" i="3"/>
  <c r="J295" i="3" s="1"/>
  <c r="I176" i="4"/>
  <c r="K62" i="3"/>
  <c r="K61" i="3" s="1"/>
  <c r="K30" i="3"/>
  <c r="K176" i="3" l="1"/>
  <c r="J30" i="3"/>
  <c r="J360" i="3" s="1"/>
  <c r="K360" i="3"/>
  <c r="L357" i="2"/>
  <c r="L356" i="2" s="1"/>
  <c r="K357" i="2"/>
  <c r="J357" i="2"/>
  <c r="I357" i="2"/>
  <c r="K356" i="2"/>
  <c r="J356" i="2"/>
  <c r="I356" i="2"/>
  <c r="L354" i="2"/>
  <c r="L353" i="2" s="1"/>
  <c r="K354" i="2"/>
  <c r="J354" i="2"/>
  <c r="I354" i="2"/>
  <c r="K353" i="2"/>
  <c r="J353" i="2"/>
  <c r="I353" i="2"/>
  <c r="L351" i="2"/>
  <c r="L350" i="2" s="1"/>
  <c r="K351" i="2"/>
  <c r="J351" i="2"/>
  <c r="I351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L342" i="2" s="1"/>
  <c r="K343" i="2"/>
  <c r="J343" i="2"/>
  <c r="I343" i="2"/>
  <c r="I342" i="2" s="1"/>
  <c r="K342" i="2"/>
  <c r="J342" i="2"/>
  <c r="L339" i="2"/>
  <c r="L338" i="2" s="1"/>
  <c r="K339" i="2"/>
  <c r="J339" i="2"/>
  <c r="I339" i="2"/>
  <c r="I338" i="2" s="1"/>
  <c r="K338" i="2"/>
  <c r="J338" i="2"/>
  <c r="L335" i="2"/>
  <c r="K335" i="2"/>
  <c r="J335" i="2"/>
  <c r="I335" i="2"/>
  <c r="L332" i="2"/>
  <c r="K332" i="2"/>
  <c r="J332" i="2"/>
  <c r="I332" i="2"/>
  <c r="L330" i="2"/>
  <c r="L329" i="2" s="1"/>
  <c r="K330" i="2"/>
  <c r="J330" i="2"/>
  <c r="I330" i="2"/>
  <c r="K329" i="2"/>
  <c r="J329" i="2"/>
  <c r="I329" i="2"/>
  <c r="K328" i="2"/>
  <c r="J328" i="2"/>
  <c r="L325" i="2"/>
  <c r="L324" i="2" s="1"/>
  <c r="K325" i="2"/>
  <c r="J325" i="2"/>
  <c r="I325" i="2"/>
  <c r="I324" i="2" s="1"/>
  <c r="K324" i="2"/>
  <c r="J324" i="2"/>
  <c r="L322" i="2"/>
  <c r="L321" i="2" s="1"/>
  <c r="K322" i="2"/>
  <c r="J322" i="2"/>
  <c r="I322" i="2"/>
  <c r="I321" i="2" s="1"/>
  <c r="K321" i="2"/>
  <c r="J321" i="2"/>
  <c r="L319" i="2"/>
  <c r="L318" i="2" s="1"/>
  <c r="K319" i="2"/>
  <c r="J319" i="2"/>
  <c r="I319" i="2"/>
  <c r="K318" i="2"/>
  <c r="J318" i="2"/>
  <c r="I318" i="2"/>
  <c r="L315" i="2"/>
  <c r="L314" i="2" s="1"/>
  <c r="K315" i="2"/>
  <c r="J315" i="2"/>
  <c r="I315" i="2"/>
  <c r="I314" i="2" s="1"/>
  <c r="K314" i="2"/>
  <c r="J314" i="2"/>
  <c r="L311" i="2"/>
  <c r="L310" i="2" s="1"/>
  <c r="K311" i="2"/>
  <c r="J311" i="2"/>
  <c r="I311" i="2"/>
  <c r="I310" i="2" s="1"/>
  <c r="K310" i="2"/>
  <c r="J310" i="2"/>
  <c r="L307" i="2"/>
  <c r="L306" i="2" s="1"/>
  <c r="K307" i="2"/>
  <c r="J307" i="2"/>
  <c r="I307" i="2"/>
  <c r="I306" i="2" s="1"/>
  <c r="K306" i="2"/>
  <c r="J306" i="2"/>
  <c r="L303" i="2"/>
  <c r="K303" i="2"/>
  <c r="J303" i="2"/>
  <c r="I303" i="2"/>
  <c r="L300" i="2"/>
  <c r="K300" i="2"/>
  <c r="J300" i="2"/>
  <c r="I300" i="2"/>
  <c r="L298" i="2"/>
  <c r="L297" i="2" s="1"/>
  <c r="K298" i="2"/>
  <c r="J298" i="2"/>
  <c r="I298" i="2"/>
  <c r="I297" i="2" s="1"/>
  <c r="K297" i="2"/>
  <c r="J297" i="2"/>
  <c r="K296" i="2"/>
  <c r="J296" i="2"/>
  <c r="K295" i="2"/>
  <c r="J295" i="2"/>
  <c r="L292" i="2"/>
  <c r="L291" i="2" s="1"/>
  <c r="K292" i="2"/>
  <c r="J292" i="2"/>
  <c r="I292" i="2"/>
  <c r="I291" i="2" s="1"/>
  <c r="K291" i="2"/>
  <c r="J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L281" i="2" s="1"/>
  <c r="K282" i="2"/>
  <c r="J282" i="2"/>
  <c r="I282" i="2"/>
  <c r="I281" i="2" s="1"/>
  <c r="K281" i="2"/>
  <c r="J281" i="2"/>
  <c r="L278" i="2"/>
  <c r="L277" i="2" s="1"/>
  <c r="K278" i="2"/>
  <c r="J278" i="2"/>
  <c r="I278" i="2"/>
  <c r="I277" i="2" s="1"/>
  <c r="K277" i="2"/>
  <c r="J277" i="2"/>
  <c r="L274" i="2"/>
  <c r="L273" i="2" s="1"/>
  <c r="K274" i="2"/>
  <c r="J274" i="2"/>
  <c r="I274" i="2"/>
  <c r="I273" i="2" s="1"/>
  <c r="K273" i="2"/>
  <c r="J273" i="2"/>
  <c r="L270" i="2"/>
  <c r="K270" i="2"/>
  <c r="J270" i="2"/>
  <c r="I270" i="2"/>
  <c r="L267" i="2"/>
  <c r="K267" i="2"/>
  <c r="J267" i="2"/>
  <c r="I267" i="2"/>
  <c r="L265" i="2"/>
  <c r="L264" i="2" s="1"/>
  <c r="K265" i="2"/>
  <c r="J265" i="2"/>
  <c r="I265" i="2"/>
  <c r="I264" i="2" s="1"/>
  <c r="I263" i="2" s="1"/>
  <c r="K264" i="2"/>
  <c r="J264" i="2"/>
  <c r="K263" i="2"/>
  <c r="J263" i="2"/>
  <c r="L260" i="2"/>
  <c r="L259" i="2" s="1"/>
  <c r="K260" i="2"/>
  <c r="J260" i="2"/>
  <c r="I260" i="2"/>
  <c r="I259" i="2" s="1"/>
  <c r="K259" i="2"/>
  <c r="J259" i="2"/>
  <c r="L257" i="2"/>
  <c r="L256" i="2" s="1"/>
  <c r="K257" i="2"/>
  <c r="J257" i="2"/>
  <c r="I257" i="2"/>
  <c r="I256" i="2" s="1"/>
  <c r="K256" i="2"/>
  <c r="J256" i="2"/>
  <c r="L254" i="2"/>
  <c r="L253" i="2" s="1"/>
  <c r="K254" i="2"/>
  <c r="J254" i="2"/>
  <c r="I254" i="2"/>
  <c r="I253" i="2" s="1"/>
  <c r="K253" i="2"/>
  <c r="J253" i="2"/>
  <c r="L250" i="2"/>
  <c r="L249" i="2" s="1"/>
  <c r="K250" i="2"/>
  <c r="J250" i="2"/>
  <c r="I250" i="2"/>
  <c r="I249" i="2" s="1"/>
  <c r="K249" i="2"/>
  <c r="J249" i="2"/>
  <c r="L246" i="2"/>
  <c r="L245" i="2" s="1"/>
  <c r="K246" i="2"/>
  <c r="J246" i="2"/>
  <c r="I246" i="2"/>
  <c r="I245" i="2" s="1"/>
  <c r="K245" i="2"/>
  <c r="J245" i="2"/>
  <c r="L242" i="2"/>
  <c r="L241" i="2" s="1"/>
  <c r="K242" i="2"/>
  <c r="J242" i="2"/>
  <c r="I242" i="2"/>
  <c r="I241" i="2" s="1"/>
  <c r="K241" i="2"/>
  <c r="J241" i="2"/>
  <c r="L238" i="2"/>
  <c r="K238" i="2"/>
  <c r="J238" i="2"/>
  <c r="I238" i="2"/>
  <c r="L235" i="2"/>
  <c r="K235" i="2"/>
  <c r="J235" i="2"/>
  <c r="I235" i="2"/>
  <c r="L233" i="2"/>
  <c r="L232" i="2" s="1"/>
  <c r="K233" i="2"/>
  <c r="J233" i="2"/>
  <c r="I233" i="2"/>
  <c r="I232" i="2" s="1"/>
  <c r="I231" i="2" s="1"/>
  <c r="I230" i="2" s="1"/>
  <c r="K232" i="2"/>
  <c r="J232" i="2"/>
  <c r="K231" i="2"/>
  <c r="J231" i="2"/>
  <c r="K230" i="2"/>
  <c r="J230" i="2"/>
  <c r="L226" i="2"/>
  <c r="L225" i="2" s="1"/>
  <c r="L224" i="2" s="1"/>
  <c r="K226" i="2"/>
  <c r="J226" i="2"/>
  <c r="I226" i="2"/>
  <c r="I225" i="2" s="1"/>
  <c r="I224" i="2" s="1"/>
  <c r="K225" i="2"/>
  <c r="J225" i="2"/>
  <c r="K224" i="2"/>
  <c r="J224" i="2"/>
  <c r="L222" i="2"/>
  <c r="L221" i="2" s="1"/>
  <c r="L220" i="2" s="1"/>
  <c r="K222" i="2"/>
  <c r="J222" i="2"/>
  <c r="I222" i="2"/>
  <c r="K221" i="2"/>
  <c r="J221" i="2"/>
  <c r="I221" i="2"/>
  <c r="I220" i="2" s="1"/>
  <c r="K220" i="2"/>
  <c r="J220" i="2"/>
  <c r="L213" i="2"/>
  <c r="L212" i="2" s="1"/>
  <c r="K213" i="2"/>
  <c r="J213" i="2"/>
  <c r="I213" i="2"/>
  <c r="I212" i="2" s="1"/>
  <c r="K212" i="2"/>
  <c r="J212" i="2"/>
  <c r="L210" i="2"/>
  <c r="K210" i="2"/>
  <c r="J210" i="2"/>
  <c r="I210" i="2"/>
  <c r="L209" i="2"/>
  <c r="K209" i="2"/>
  <c r="J209" i="2"/>
  <c r="I209" i="2"/>
  <c r="K208" i="2"/>
  <c r="J208" i="2"/>
  <c r="L203" i="2"/>
  <c r="L202" i="2" s="1"/>
  <c r="L201" i="2" s="1"/>
  <c r="K203" i="2"/>
  <c r="J203" i="2"/>
  <c r="I203" i="2"/>
  <c r="I202" i="2" s="1"/>
  <c r="I201" i="2" s="1"/>
  <c r="K202" i="2"/>
  <c r="J202" i="2"/>
  <c r="K201" i="2"/>
  <c r="J201" i="2"/>
  <c r="L199" i="2"/>
  <c r="L198" i="2" s="1"/>
  <c r="K199" i="2"/>
  <c r="J199" i="2"/>
  <c r="I199" i="2"/>
  <c r="K198" i="2"/>
  <c r="J198" i="2"/>
  <c r="I198" i="2"/>
  <c r="L194" i="2"/>
  <c r="L193" i="2" s="1"/>
  <c r="K194" i="2"/>
  <c r="J194" i="2"/>
  <c r="I194" i="2"/>
  <c r="I193" i="2" s="1"/>
  <c r="K193" i="2"/>
  <c r="J193" i="2"/>
  <c r="L188" i="2"/>
  <c r="L187" i="2" s="1"/>
  <c r="K188" i="2"/>
  <c r="J188" i="2"/>
  <c r="I188" i="2"/>
  <c r="I187" i="2" s="1"/>
  <c r="K187" i="2"/>
  <c r="J187" i="2"/>
  <c r="L183" i="2"/>
  <c r="L182" i="2" s="1"/>
  <c r="K183" i="2"/>
  <c r="J183" i="2"/>
  <c r="I183" i="2"/>
  <c r="K182" i="2"/>
  <c r="J182" i="2"/>
  <c r="I182" i="2"/>
  <c r="L180" i="2"/>
  <c r="L179" i="2" s="1"/>
  <c r="K180" i="2"/>
  <c r="J180" i="2"/>
  <c r="I180" i="2"/>
  <c r="K179" i="2"/>
  <c r="J179" i="2"/>
  <c r="I179" i="2"/>
  <c r="I178" i="2" s="1"/>
  <c r="K178" i="2"/>
  <c r="J178" i="2"/>
  <c r="K177" i="2"/>
  <c r="J177" i="2"/>
  <c r="K176" i="2"/>
  <c r="J176" i="2"/>
  <c r="L172" i="2"/>
  <c r="L171" i="2" s="1"/>
  <c r="K172" i="2"/>
  <c r="J172" i="2"/>
  <c r="I172" i="2"/>
  <c r="I171" i="2" s="1"/>
  <c r="K171" i="2"/>
  <c r="J171" i="2"/>
  <c r="L167" i="2"/>
  <c r="L166" i="2" s="1"/>
  <c r="K167" i="2"/>
  <c r="J167" i="2"/>
  <c r="I167" i="2"/>
  <c r="I166" i="2" s="1"/>
  <c r="I165" i="2" s="1"/>
  <c r="K166" i="2"/>
  <c r="J166" i="2"/>
  <c r="K165" i="2"/>
  <c r="J165" i="2"/>
  <c r="L163" i="2"/>
  <c r="L162" i="2" s="1"/>
  <c r="L161" i="2" s="1"/>
  <c r="K163" i="2"/>
  <c r="J163" i="2"/>
  <c r="I163" i="2"/>
  <c r="K162" i="2"/>
  <c r="J162" i="2"/>
  <c r="I162" i="2"/>
  <c r="I161" i="2" s="1"/>
  <c r="K161" i="2"/>
  <c r="J161" i="2"/>
  <c r="K160" i="2"/>
  <c r="J160" i="2"/>
  <c r="L158" i="2"/>
  <c r="L157" i="2" s="1"/>
  <c r="K158" i="2"/>
  <c r="J158" i="2"/>
  <c r="I158" i="2"/>
  <c r="K157" i="2"/>
  <c r="J157" i="2"/>
  <c r="I157" i="2"/>
  <c r="L153" i="2"/>
  <c r="L152" i="2" s="1"/>
  <c r="K153" i="2"/>
  <c r="J153" i="2"/>
  <c r="I153" i="2"/>
  <c r="I152" i="2" s="1"/>
  <c r="I151" i="2" s="1"/>
  <c r="I150" i="2" s="1"/>
  <c r="K152" i="2"/>
  <c r="J152" i="2"/>
  <c r="K151" i="2"/>
  <c r="J151" i="2"/>
  <c r="K150" i="2"/>
  <c r="J150" i="2"/>
  <c r="L147" i="2"/>
  <c r="L146" i="2" s="1"/>
  <c r="L145" i="2" s="1"/>
  <c r="K147" i="2"/>
  <c r="J147" i="2"/>
  <c r="I147" i="2"/>
  <c r="I146" i="2" s="1"/>
  <c r="I145" i="2" s="1"/>
  <c r="K146" i="2"/>
  <c r="J146" i="2"/>
  <c r="K145" i="2"/>
  <c r="J145" i="2"/>
  <c r="L143" i="2"/>
  <c r="L142" i="2" s="1"/>
  <c r="K143" i="2"/>
  <c r="J143" i="2"/>
  <c r="I143" i="2"/>
  <c r="K142" i="2"/>
  <c r="J142" i="2"/>
  <c r="I142" i="2"/>
  <c r="L139" i="2"/>
  <c r="L138" i="2" s="1"/>
  <c r="L137" i="2" s="1"/>
  <c r="K139" i="2"/>
  <c r="J139" i="2"/>
  <c r="I139" i="2"/>
  <c r="I138" i="2" s="1"/>
  <c r="I137" i="2" s="1"/>
  <c r="K138" i="2"/>
  <c r="J138" i="2"/>
  <c r="K137" i="2"/>
  <c r="J137" i="2"/>
  <c r="L134" i="2"/>
  <c r="L133" i="2" s="1"/>
  <c r="L132" i="2" s="1"/>
  <c r="L131" i="2" s="1"/>
  <c r="K134" i="2"/>
  <c r="J134" i="2"/>
  <c r="I134" i="2"/>
  <c r="K133" i="2"/>
  <c r="J133" i="2"/>
  <c r="I133" i="2"/>
  <c r="I132" i="2" s="1"/>
  <c r="K132" i="2"/>
  <c r="J132" i="2"/>
  <c r="K131" i="2"/>
  <c r="J131" i="2"/>
  <c r="L129" i="2"/>
  <c r="L128" i="2" s="1"/>
  <c r="L127" i="2" s="1"/>
  <c r="K129" i="2"/>
  <c r="J129" i="2"/>
  <c r="I129" i="2"/>
  <c r="K128" i="2"/>
  <c r="J128" i="2"/>
  <c r="I128" i="2"/>
  <c r="I127" i="2" s="1"/>
  <c r="K127" i="2"/>
  <c r="J127" i="2"/>
  <c r="L125" i="2"/>
  <c r="K125" i="2"/>
  <c r="J125" i="2"/>
  <c r="I125" i="2"/>
  <c r="I124" i="2" s="1"/>
  <c r="I123" i="2" s="1"/>
  <c r="L124" i="2"/>
  <c r="L123" i="2" s="1"/>
  <c r="K124" i="2"/>
  <c r="J124" i="2"/>
  <c r="K123" i="2"/>
  <c r="J123" i="2"/>
  <c r="L121" i="2"/>
  <c r="L120" i="2" s="1"/>
  <c r="L119" i="2" s="1"/>
  <c r="K121" i="2"/>
  <c r="J121" i="2"/>
  <c r="I121" i="2"/>
  <c r="K120" i="2"/>
  <c r="J120" i="2"/>
  <c r="I120" i="2"/>
  <c r="I119" i="2" s="1"/>
  <c r="K119" i="2"/>
  <c r="J119" i="2"/>
  <c r="L117" i="2"/>
  <c r="L116" i="2" s="1"/>
  <c r="L115" i="2" s="1"/>
  <c r="K117" i="2"/>
  <c r="J117" i="2"/>
  <c r="I117" i="2"/>
  <c r="I116" i="2" s="1"/>
  <c r="I115" i="2" s="1"/>
  <c r="K116" i="2"/>
  <c r="J116" i="2"/>
  <c r="K115" i="2"/>
  <c r="J115" i="2"/>
  <c r="L112" i="2"/>
  <c r="L111" i="2" s="1"/>
  <c r="L110" i="2" s="1"/>
  <c r="K112" i="2"/>
  <c r="J112" i="2"/>
  <c r="I112" i="2"/>
  <c r="I111" i="2" s="1"/>
  <c r="I110" i="2" s="1"/>
  <c r="K111" i="2"/>
  <c r="J111" i="2"/>
  <c r="K110" i="2"/>
  <c r="J110" i="2"/>
  <c r="K109" i="2"/>
  <c r="J109" i="2"/>
  <c r="L106" i="2"/>
  <c r="L105" i="2" s="1"/>
  <c r="K106" i="2"/>
  <c r="J106" i="2"/>
  <c r="I106" i="2"/>
  <c r="I105" i="2" s="1"/>
  <c r="K105" i="2"/>
  <c r="J105" i="2"/>
  <c r="L102" i="2"/>
  <c r="L101" i="2" s="1"/>
  <c r="L100" i="2" s="1"/>
  <c r="K102" i="2"/>
  <c r="J102" i="2"/>
  <c r="I102" i="2"/>
  <c r="I101" i="2" s="1"/>
  <c r="I100" i="2" s="1"/>
  <c r="K101" i="2"/>
  <c r="J101" i="2"/>
  <c r="K100" i="2"/>
  <c r="J100" i="2"/>
  <c r="L97" i="2"/>
  <c r="L96" i="2" s="1"/>
  <c r="L95" i="2" s="1"/>
  <c r="K97" i="2"/>
  <c r="J97" i="2"/>
  <c r="I97" i="2"/>
  <c r="K96" i="2"/>
  <c r="J96" i="2"/>
  <c r="I96" i="2"/>
  <c r="I95" i="2" s="1"/>
  <c r="K95" i="2"/>
  <c r="J95" i="2"/>
  <c r="L92" i="2"/>
  <c r="K92" i="2"/>
  <c r="J92" i="2"/>
  <c r="I92" i="2"/>
  <c r="I91" i="2" s="1"/>
  <c r="I90" i="2" s="1"/>
  <c r="L91" i="2"/>
  <c r="L90" i="2" s="1"/>
  <c r="L89" i="2" s="1"/>
  <c r="K91" i="2"/>
  <c r="J91" i="2"/>
  <c r="K90" i="2"/>
  <c r="J90" i="2"/>
  <c r="K89" i="2"/>
  <c r="J89" i="2"/>
  <c r="L85" i="2"/>
  <c r="K85" i="2"/>
  <c r="J85" i="2"/>
  <c r="I85" i="2"/>
  <c r="I84" i="2" s="1"/>
  <c r="I83" i="2" s="1"/>
  <c r="I82" i="2" s="1"/>
  <c r="L84" i="2"/>
  <c r="L83" i="2" s="1"/>
  <c r="L82" i="2" s="1"/>
  <c r="K84" i="2"/>
  <c r="J84" i="2"/>
  <c r="K83" i="2"/>
  <c r="J83" i="2"/>
  <c r="K82" i="2"/>
  <c r="J82" i="2"/>
  <c r="L80" i="2"/>
  <c r="K80" i="2"/>
  <c r="J80" i="2"/>
  <c r="I80" i="2"/>
  <c r="L79" i="2"/>
  <c r="K79" i="2"/>
  <c r="J79" i="2"/>
  <c r="I79" i="2"/>
  <c r="I78" i="2" s="1"/>
  <c r="L78" i="2"/>
  <c r="K78" i="2"/>
  <c r="J78" i="2"/>
  <c r="L74" i="2"/>
  <c r="K74" i="2"/>
  <c r="J74" i="2"/>
  <c r="I74" i="2"/>
  <c r="I73" i="2" s="1"/>
  <c r="L73" i="2"/>
  <c r="K73" i="2"/>
  <c r="J73" i="2"/>
  <c r="L69" i="2"/>
  <c r="K69" i="2"/>
  <c r="J69" i="2"/>
  <c r="I69" i="2"/>
  <c r="I68" i="2" s="1"/>
  <c r="L68" i="2"/>
  <c r="K68" i="2"/>
  <c r="J68" i="2"/>
  <c r="L64" i="2"/>
  <c r="L63" i="2" s="1"/>
  <c r="L62" i="2" s="1"/>
  <c r="L61" i="2" s="1"/>
  <c r="K64" i="2"/>
  <c r="J64" i="2"/>
  <c r="I64" i="2"/>
  <c r="I63" i="2" s="1"/>
  <c r="K63" i="2"/>
  <c r="J63" i="2"/>
  <c r="K62" i="2"/>
  <c r="J62" i="2"/>
  <c r="K61" i="2"/>
  <c r="J61" i="2"/>
  <c r="L45" i="2"/>
  <c r="K45" i="2"/>
  <c r="J45" i="2"/>
  <c r="I45" i="2"/>
  <c r="I44" i="2" s="1"/>
  <c r="I43" i="2" s="1"/>
  <c r="I42" i="2" s="1"/>
  <c r="L44" i="2"/>
  <c r="K44" i="2"/>
  <c r="J44" i="2"/>
  <c r="L43" i="2"/>
  <c r="L42" i="2" s="1"/>
  <c r="K43" i="2"/>
  <c r="J43" i="2"/>
  <c r="K42" i="2"/>
  <c r="J42" i="2"/>
  <c r="L40" i="2"/>
  <c r="L39" i="2" s="1"/>
  <c r="L38" i="2" s="1"/>
  <c r="K40" i="2"/>
  <c r="J40" i="2"/>
  <c r="I40" i="2"/>
  <c r="I39" i="2" s="1"/>
  <c r="I38" i="2" s="1"/>
  <c r="K39" i="2"/>
  <c r="K38" i="2" s="1"/>
  <c r="J39" i="2"/>
  <c r="J38" i="2"/>
  <c r="L36" i="2"/>
  <c r="K36" i="2"/>
  <c r="J36" i="2"/>
  <c r="I36" i="2"/>
  <c r="L34" i="2"/>
  <c r="L33" i="2" s="1"/>
  <c r="L32" i="2" s="1"/>
  <c r="K34" i="2"/>
  <c r="K33" i="2" s="1"/>
  <c r="K32" i="2" s="1"/>
  <c r="K31" i="2" s="1"/>
  <c r="K30" i="2" s="1"/>
  <c r="K360" i="2" s="1"/>
  <c r="J34" i="2"/>
  <c r="J33" i="2" s="1"/>
  <c r="J32" i="2" s="1"/>
  <c r="I34" i="2"/>
  <c r="I33" i="2"/>
  <c r="I32" i="2" s="1"/>
  <c r="I31" i="2"/>
  <c r="J31" i="2" l="1"/>
  <c r="J30" i="2" s="1"/>
  <c r="J360" i="2" s="1"/>
  <c r="I62" i="2"/>
  <c r="I61" i="2" s="1"/>
  <c r="I30" i="2" s="1"/>
  <c r="I160" i="2"/>
  <c r="I328" i="2"/>
  <c r="I89" i="2"/>
  <c r="L109" i="2"/>
  <c r="I131" i="2"/>
  <c r="L178" i="2"/>
  <c r="L177" i="2" s="1"/>
  <c r="L208" i="2"/>
  <c r="I296" i="2"/>
  <c r="I177" i="2"/>
  <c r="L151" i="2"/>
  <c r="L150" i="2" s="1"/>
  <c r="L296" i="2"/>
  <c r="I109" i="2"/>
  <c r="L160" i="2"/>
  <c r="L165" i="2"/>
  <c r="I208" i="2"/>
  <c r="L231" i="2"/>
  <c r="L263" i="2"/>
  <c r="L328" i="2"/>
  <c r="L31" i="2"/>
  <c r="L357" i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K329" i="1" s="1"/>
  <c r="K328" i="1" s="1"/>
  <c r="J330" i="1"/>
  <c r="I330" i="1"/>
  <c r="L329" i="1"/>
  <c r="J329" i="1"/>
  <c r="I329" i="1"/>
  <c r="L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K318" i="1" s="1"/>
  <c r="J319" i="1"/>
  <c r="I319" i="1"/>
  <c r="L318" i="1"/>
  <c r="J318" i="1"/>
  <c r="I318" i="1"/>
  <c r="L315" i="1"/>
  <c r="K315" i="1"/>
  <c r="K314" i="1" s="1"/>
  <c r="J315" i="1"/>
  <c r="I315" i="1"/>
  <c r="L314" i="1"/>
  <c r="J314" i="1"/>
  <c r="I314" i="1"/>
  <c r="L311" i="1"/>
  <c r="K311" i="1"/>
  <c r="K310" i="1" s="1"/>
  <c r="J311" i="1"/>
  <c r="I311" i="1"/>
  <c r="L310" i="1"/>
  <c r="J310" i="1"/>
  <c r="I310" i="1"/>
  <c r="L307" i="1"/>
  <c r="L306" i="1" s="1"/>
  <c r="K307" i="1"/>
  <c r="K306" i="1" s="1"/>
  <c r="J307" i="1"/>
  <c r="I307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K297" i="1" s="1"/>
  <c r="K296" i="1" s="1"/>
  <c r="K295" i="1" s="1"/>
  <c r="J298" i="1"/>
  <c r="I298" i="1"/>
  <c r="L297" i="1"/>
  <c r="L296" i="1" s="1"/>
  <c r="L295" i="1" s="1"/>
  <c r="J297" i="1"/>
  <c r="I297" i="1"/>
  <c r="J296" i="1"/>
  <c r="I296" i="1"/>
  <c r="J295" i="1"/>
  <c r="I295" i="1"/>
  <c r="L292" i="1"/>
  <c r="K292" i="1"/>
  <c r="K291" i="1" s="1"/>
  <c r="K263" i="1" s="1"/>
  <c r="J292" i="1"/>
  <c r="I292" i="1"/>
  <c r="L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J263" i="1"/>
  <c r="I263" i="1"/>
  <c r="L260" i="1"/>
  <c r="K260" i="1"/>
  <c r="K259" i="1" s="1"/>
  <c r="J260" i="1"/>
  <c r="I260" i="1"/>
  <c r="L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K245" i="1" s="1"/>
  <c r="J246" i="1"/>
  <c r="I246" i="1"/>
  <c r="L245" i="1"/>
  <c r="J245" i="1"/>
  <c r="I245" i="1"/>
  <c r="L242" i="1"/>
  <c r="K242" i="1"/>
  <c r="K241" i="1" s="1"/>
  <c r="J242" i="1"/>
  <c r="I242" i="1"/>
  <c r="L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L231" i="1" s="1"/>
  <c r="L230" i="1" s="1"/>
  <c r="K232" i="1"/>
  <c r="J232" i="1"/>
  <c r="I232" i="1"/>
  <c r="J231" i="1"/>
  <c r="I231" i="1"/>
  <c r="J230" i="1"/>
  <c r="I230" i="1"/>
  <c r="L226" i="1"/>
  <c r="L225" i="1" s="1"/>
  <c r="L224" i="1" s="1"/>
  <c r="K226" i="1"/>
  <c r="K225" i="1" s="1"/>
  <c r="K224" i="1" s="1"/>
  <c r="J226" i="1"/>
  <c r="I226" i="1"/>
  <c r="J225" i="1"/>
  <c r="I225" i="1"/>
  <c r="J224" i="1"/>
  <c r="I224" i="1"/>
  <c r="L222" i="1"/>
  <c r="L221" i="1" s="1"/>
  <c r="L220" i="1" s="1"/>
  <c r="K222" i="1"/>
  <c r="J222" i="1"/>
  <c r="I222" i="1"/>
  <c r="K221" i="1"/>
  <c r="J221" i="1"/>
  <c r="I221" i="1"/>
  <c r="K220" i="1"/>
  <c r="J220" i="1"/>
  <c r="I220" i="1"/>
  <c r="L213" i="1"/>
  <c r="L212" i="1" s="1"/>
  <c r="L208" i="1" s="1"/>
  <c r="K213" i="1"/>
  <c r="K212" i="1" s="1"/>
  <c r="J213" i="1"/>
  <c r="I213" i="1"/>
  <c r="J212" i="1"/>
  <c r="I212" i="1"/>
  <c r="L210" i="1"/>
  <c r="K210" i="1"/>
  <c r="K209" i="1" s="1"/>
  <c r="J210" i="1"/>
  <c r="I210" i="1"/>
  <c r="L209" i="1"/>
  <c r="J209" i="1"/>
  <c r="I209" i="1"/>
  <c r="J208" i="1"/>
  <c r="I208" i="1"/>
  <c r="L203" i="1"/>
  <c r="L202" i="1" s="1"/>
  <c r="L201" i="1" s="1"/>
  <c r="K203" i="1"/>
  <c r="K202" i="1" s="1"/>
  <c r="K201" i="1" s="1"/>
  <c r="J203" i="1"/>
  <c r="I203" i="1"/>
  <c r="J202" i="1"/>
  <c r="I202" i="1"/>
  <c r="J201" i="1"/>
  <c r="I201" i="1"/>
  <c r="L199" i="1"/>
  <c r="L198" i="1" s="1"/>
  <c r="K199" i="1"/>
  <c r="J199" i="1"/>
  <c r="I199" i="1"/>
  <c r="K198" i="1"/>
  <c r="J198" i="1"/>
  <c r="I198" i="1"/>
  <c r="L194" i="1"/>
  <c r="K194" i="1"/>
  <c r="K193" i="1" s="1"/>
  <c r="J194" i="1"/>
  <c r="I194" i="1"/>
  <c r="L193" i="1"/>
  <c r="J193" i="1"/>
  <c r="I193" i="1"/>
  <c r="L188" i="1"/>
  <c r="K188" i="1"/>
  <c r="K187" i="1" s="1"/>
  <c r="J188" i="1"/>
  <c r="I188" i="1"/>
  <c r="L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L178" i="1" s="1"/>
  <c r="L177" i="1" s="1"/>
  <c r="L176" i="1" s="1"/>
  <c r="K179" i="1"/>
  <c r="K178" i="1" s="1"/>
  <c r="J179" i="1"/>
  <c r="I179" i="1"/>
  <c r="J178" i="1"/>
  <c r="I178" i="1"/>
  <c r="J177" i="1"/>
  <c r="I177" i="1"/>
  <c r="J176" i="1"/>
  <c r="I176" i="1"/>
  <c r="L172" i="1"/>
  <c r="L171" i="1" s="1"/>
  <c r="K172" i="1"/>
  <c r="J172" i="1"/>
  <c r="I172" i="1"/>
  <c r="K171" i="1"/>
  <c r="J171" i="1"/>
  <c r="I171" i="1"/>
  <c r="L167" i="1"/>
  <c r="L166" i="1" s="1"/>
  <c r="L165" i="1" s="1"/>
  <c r="K167" i="1"/>
  <c r="J167" i="1"/>
  <c r="I167" i="1"/>
  <c r="K166" i="1"/>
  <c r="K165" i="1" s="1"/>
  <c r="K160" i="1" s="1"/>
  <c r="J166" i="1"/>
  <c r="I166" i="1"/>
  <c r="J165" i="1"/>
  <c r="I165" i="1"/>
  <c r="L163" i="1"/>
  <c r="K163" i="1"/>
  <c r="J163" i="1"/>
  <c r="I163" i="1"/>
  <c r="L162" i="1"/>
  <c r="L161" i="1" s="1"/>
  <c r="K162" i="1"/>
  <c r="J162" i="1"/>
  <c r="I162" i="1"/>
  <c r="K161" i="1"/>
  <c r="J161" i="1"/>
  <c r="I161" i="1"/>
  <c r="J160" i="1"/>
  <c r="I160" i="1"/>
  <c r="L158" i="1"/>
  <c r="L157" i="1" s="1"/>
  <c r="K158" i="1"/>
  <c r="J158" i="1"/>
  <c r="I158" i="1"/>
  <c r="K157" i="1"/>
  <c r="J157" i="1"/>
  <c r="I157" i="1"/>
  <c r="L153" i="1"/>
  <c r="K153" i="1"/>
  <c r="K152" i="1" s="1"/>
  <c r="K151" i="1" s="1"/>
  <c r="K150" i="1" s="1"/>
  <c r="J153" i="1"/>
  <c r="I153" i="1"/>
  <c r="L152" i="1"/>
  <c r="J152" i="1"/>
  <c r="I152" i="1"/>
  <c r="J151" i="1"/>
  <c r="I151" i="1"/>
  <c r="J150" i="1"/>
  <c r="I150" i="1"/>
  <c r="L147" i="1"/>
  <c r="K147" i="1"/>
  <c r="J147" i="1"/>
  <c r="I147" i="1"/>
  <c r="L146" i="1"/>
  <c r="K146" i="1"/>
  <c r="K145" i="1" s="1"/>
  <c r="J146" i="1"/>
  <c r="I146" i="1"/>
  <c r="L145" i="1"/>
  <c r="J145" i="1"/>
  <c r="I145" i="1"/>
  <c r="L143" i="1"/>
  <c r="L142" i="1" s="1"/>
  <c r="K143" i="1"/>
  <c r="J143" i="1"/>
  <c r="I143" i="1"/>
  <c r="K142" i="1"/>
  <c r="J142" i="1"/>
  <c r="I142" i="1"/>
  <c r="L139" i="1"/>
  <c r="L138" i="1" s="1"/>
  <c r="L137" i="1" s="1"/>
  <c r="K139" i="1"/>
  <c r="J139" i="1"/>
  <c r="I139" i="1"/>
  <c r="K138" i="1"/>
  <c r="K137" i="1" s="1"/>
  <c r="J138" i="1"/>
  <c r="I138" i="1"/>
  <c r="J137" i="1"/>
  <c r="I137" i="1"/>
  <c r="L134" i="1"/>
  <c r="L133" i="1" s="1"/>
  <c r="L132" i="1" s="1"/>
  <c r="L131" i="1" s="1"/>
  <c r="K134" i="1"/>
  <c r="K133" i="1" s="1"/>
  <c r="K132" i="1" s="1"/>
  <c r="K131" i="1" s="1"/>
  <c r="J134" i="1"/>
  <c r="I134" i="1"/>
  <c r="J133" i="1"/>
  <c r="I133" i="1"/>
  <c r="J132" i="1"/>
  <c r="I132" i="1"/>
  <c r="J131" i="1"/>
  <c r="I131" i="1"/>
  <c r="L129" i="1"/>
  <c r="L128" i="1" s="1"/>
  <c r="L127" i="1" s="1"/>
  <c r="K129" i="1"/>
  <c r="J129" i="1"/>
  <c r="I129" i="1"/>
  <c r="K128" i="1"/>
  <c r="K127" i="1" s="1"/>
  <c r="J128" i="1"/>
  <c r="I128" i="1"/>
  <c r="J127" i="1"/>
  <c r="I127" i="1"/>
  <c r="L125" i="1"/>
  <c r="K125" i="1"/>
  <c r="K124" i="1" s="1"/>
  <c r="K123" i="1" s="1"/>
  <c r="J125" i="1"/>
  <c r="I125" i="1"/>
  <c r="L124" i="1"/>
  <c r="J124" i="1"/>
  <c r="I124" i="1"/>
  <c r="L123" i="1"/>
  <c r="J123" i="1"/>
  <c r="I123" i="1"/>
  <c r="L121" i="1"/>
  <c r="L120" i="1" s="1"/>
  <c r="L119" i="1" s="1"/>
  <c r="K121" i="1"/>
  <c r="J121" i="1"/>
  <c r="I121" i="1"/>
  <c r="K120" i="1"/>
  <c r="J120" i="1"/>
  <c r="I120" i="1"/>
  <c r="K119" i="1"/>
  <c r="J119" i="1"/>
  <c r="I119" i="1"/>
  <c r="L117" i="1"/>
  <c r="K117" i="1"/>
  <c r="J117" i="1"/>
  <c r="I117" i="1"/>
  <c r="L116" i="1"/>
  <c r="K116" i="1"/>
  <c r="K115" i="1" s="1"/>
  <c r="J116" i="1"/>
  <c r="I116" i="1"/>
  <c r="L115" i="1"/>
  <c r="J115" i="1"/>
  <c r="I115" i="1"/>
  <c r="L112" i="1"/>
  <c r="L111" i="1" s="1"/>
  <c r="L110" i="1" s="1"/>
  <c r="K112" i="1"/>
  <c r="J112" i="1"/>
  <c r="I112" i="1"/>
  <c r="K111" i="1"/>
  <c r="K110" i="1" s="1"/>
  <c r="J111" i="1"/>
  <c r="I111" i="1"/>
  <c r="J110" i="1"/>
  <c r="I110" i="1"/>
  <c r="J109" i="1"/>
  <c r="I109" i="1"/>
  <c r="L106" i="1"/>
  <c r="K106" i="1"/>
  <c r="K105" i="1" s="1"/>
  <c r="J106" i="1"/>
  <c r="I106" i="1"/>
  <c r="L105" i="1"/>
  <c r="J105" i="1"/>
  <c r="I105" i="1"/>
  <c r="L102" i="1"/>
  <c r="L101" i="1" s="1"/>
  <c r="L100" i="1" s="1"/>
  <c r="K102" i="1"/>
  <c r="J102" i="1"/>
  <c r="I102" i="1"/>
  <c r="K101" i="1"/>
  <c r="K100" i="1" s="1"/>
  <c r="J101" i="1"/>
  <c r="I101" i="1"/>
  <c r="J100" i="1"/>
  <c r="I100" i="1"/>
  <c r="L97" i="1"/>
  <c r="K97" i="1"/>
  <c r="K96" i="1" s="1"/>
  <c r="K95" i="1" s="1"/>
  <c r="J97" i="1"/>
  <c r="I97" i="1"/>
  <c r="L96" i="1"/>
  <c r="L95" i="1" s="1"/>
  <c r="J96" i="1"/>
  <c r="I96" i="1"/>
  <c r="J95" i="1"/>
  <c r="I95" i="1"/>
  <c r="L92" i="1"/>
  <c r="L91" i="1" s="1"/>
  <c r="L90" i="1" s="1"/>
  <c r="K92" i="1"/>
  <c r="K91" i="1" s="1"/>
  <c r="K90" i="1" s="1"/>
  <c r="J92" i="1"/>
  <c r="I92" i="1"/>
  <c r="J91" i="1"/>
  <c r="I91" i="1"/>
  <c r="J90" i="1"/>
  <c r="I90" i="1"/>
  <c r="J89" i="1"/>
  <c r="I89" i="1"/>
  <c r="L85" i="1"/>
  <c r="L84" i="1" s="1"/>
  <c r="L83" i="1" s="1"/>
  <c r="L82" i="1" s="1"/>
  <c r="K85" i="1"/>
  <c r="J85" i="1"/>
  <c r="I85" i="1"/>
  <c r="K84" i="1"/>
  <c r="K83" i="1" s="1"/>
  <c r="K82" i="1" s="1"/>
  <c r="J84" i="1"/>
  <c r="I84" i="1"/>
  <c r="J83" i="1"/>
  <c r="I83" i="1"/>
  <c r="J82" i="1"/>
  <c r="I82" i="1"/>
  <c r="L80" i="1"/>
  <c r="L79" i="1" s="1"/>
  <c r="L78" i="1" s="1"/>
  <c r="K80" i="1"/>
  <c r="J80" i="1"/>
  <c r="I80" i="1"/>
  <c r="K79" i="1"/>
  <c r="K78" i="1" s="1"/>
  <c r="J79" i="1"/>
  <c r="I79" i="1"/>
  <c r="J78" i="1"/>
  <c r="I78" i="1"/>
  <c r="L74" i="1"/>
  <c r="L73" i="1" s="1"/>
  <c r="K74" i="1"/>
  <c r="K73" i="1" s="1"/>
  <c r="J74" i="1"/>
  <c r="I74" i="1"/>
  <c r="J73" i="1"/>
  <c r="I73" i="1"/>
  <c r="L69" i="1"/>
  <c r="L68" i="1" s="1"/>
  <c r="K69" i="1"/>
  <c r="K68" i="1" s="1"/>
  <c r="J69" i="1"/>
  <c r="I69" i="1"/>
  <c r="J68" i="1"/>
  <c r="I68" i="1"/>
  <c r="L64" i="1"/>
  <c r="K64" i="1"/>
  <c r="K63" i="1" s="1"/>
  <c r="K62" i="1" s="1"/>
  <c r="K61" i="1" s="1"/>
  <c r="J64" i="1"/>
  <c r="I64" i="1"/>
  <c r="L63" i="1"/>
  <c r="L62" i="1" s="1"/>
  <c r="L61" i="1" s="1"/>
  <c r="J63" i="1"/>
  <c r="I63" i="1"/>
  <c r="J62" i="1"/>
  <c r="I62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I45" i="1"/>
  <c r="J44" i="1"/>
  <c r="I44" i="1"/>
  <c r="J43" i="1"/>
  <c r="I43" i="1"/>
  <c r="J42" i="1"/>
  <c r="I42" i="1"/>
  <c r="L40" i="1"/>
  <c r="L39" i="1" s="1"/>
  <c r="L38" i="1" s="1"/>
  <c r="L31" i="1" s="1"/>
  <c r="K40" i="1"/>
  <c r="K39" i="1" s="1"/>
  <c r="K38" i="1" s="1"/>
  <c r="J40" i="1"/>
  <c r="I40" i="1"/>
  <c r="J39" i="1"/>
  <c r="J38" i="1" s="1"/>
  <c r="I39" i="1"/>
  <c r="I38" i="1"/>
  <c r="L36" i="1"/>
  <c r="K36" i="1"/>
  <c r="J36" i="1"/>
  <c r="I36" i="1"/>
  <c r="L34" i="1"/>
  <c r="K34" i="1"/>
  <c r="J34" i="1"/>
  <c r="I34" i="1"/>
  <c r="L33" i="1"/>
  <c r="K33" i="1"/>
  <c r="K32" i="1" s="1"/>
  <c r="J33" i="1"/>
  <c r="J32" i="1" s="1"/>
  <c r="I33" i="1"/>
  <c r="I32" i="1" s="1"/>
  <c r="I31" i="1" s="1"/>
  <c r="I30" i="1" s="1"/>
  <c r="I360" i="1" s="1"/>
  <c r="L32" i="1"/>
  <c r="K89" i="1" l="1"/>
  <c r="K208" i="1"/>
  <c r="K177" i="1" s="1"/>
  <c r="K176" i="1" s="1"/>
  <c r="K231" i="1"/>
  <c r="K230" i="1" s="1"/>
  <c r="J31" i="1"/>
  <c r="J30" i="1" s="1"/>
  <c r="J360" i="1" s="1"/>
  <c r="L89" i="1"/>
  <c r="L30" i="1" s="1"/>
  <c r="L360" i="1" s="1"/>
  <c r="K109" i="1"/>
  <c r="L109" i="1"/>
  <c r="L151" i="1"/>
  <c r="L150" i="1" s="1"/>
  <c r="L160" i="1"/>
  <c r="I295" i="2"/>
  <c r="L30" i="2"/>
  <c r="L295" i="2"/>
  <c r="L176" i="2" s="1"/>
  <c r="I176" i="2"/>
  <c r="I360" i="2" s="1"/>
  <c r="L230" i="2"/>
  <c r="K31" i="1"/>
  <c r="K30" i="1" s="1"/>
  <c r="K360" i="1" l="1"/>
  <c r="L360" i="2"/>
</calcChain>
</file>

<file path=xl/sharedStrings.xml><?xml version="1.0" encoding="utf-8"?>
<sst xmlns="http://schemas.openxmlformats.org/spreadsheetml/2006/main" count="4934" uniqueCount="484">
  <si>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</si>
  <si>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</si>
  <si>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</si>
  <si>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</si>
  <si>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</si>
  <si>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Ievos Simonaitytės gimnazija, 191791956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</si>
  <si>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</si>
  <si>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</si>
  <si>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</si>
  <si>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</si>
  <si>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</si>
  <si>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</si>
  <si>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</si>
  <si>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</si>
  <si>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</si>
  <si>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</si>
  <si>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191791956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</si>
  <si>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</si>
  <si>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</si>
  <si>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</si>
  <si>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</si>
  <si>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</si>
  <si>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</si>
  <si>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</si>
  <si>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</si>
  <si>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</si>
  <si>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</si>
  <si>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</si>
  <si>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</si>
  <si>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</si>
  <si>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</si>
  <si>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</si>
  <si>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</si>
  <si>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</si>
  <si>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</si>
  <si>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</si>
  <si>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</si>
  <si>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</si>
  <si>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</si>
  <si>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</si>
  <si>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</si>
  <si>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</si>
  <si>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</si>
  <si>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</si>
  <si>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</si>
  <si>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</si>
  <si>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</si>
  <si>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</si>
  <si>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</si>
  <si>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</si>
  <si>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</si>
  <si>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</si>
  <si>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</si>
  <si>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</si>
  <si>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</si>
  <si>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</si>
  <si>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</si>
  <si>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</si>
  <si>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</si>
  <si>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</si>
  <si>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</si>
  <si>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</si>
  <si>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</si>
  <si>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</si>
  <si>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</si>
  <si>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</si>
  <si>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</si>
  <si>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</si>
  <si>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</si>
  <si>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</si>
  <si>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</si>
  <si>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</si>
  <si>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</si>
  <si>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</si>
  <si>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</si>
  <si>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</si>
  <si>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</si>
  <si>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</si>
  <si>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</si>
  <si>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</si>
  <si>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</si>
  <si>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</si>
  <si>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</si>
  <si>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</si>
  <si>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</si>
  <si>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</si>
  <si>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</si>
  <si>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</si>
  <si>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</si>
  <si>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</si>
  <si>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</si>
  <si>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</si>
  <si>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</si>
  <si>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</si>
  <si>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</si>
  <si>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</si>
  <si>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</si>
  <si>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</si>
  <si>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</si>
  <si>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</si>
  <si>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</si>
  <si>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</si>
  <si>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</si>
  <si>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</si>
  <si>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</si>
  <si>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</si>
  <si>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</si>
  <si>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</si>
  <si>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</si>
  <si>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</si>
  <si>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</si>
  <si>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</si>
  <si>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</si>
  <si>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</si>
  <si>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</si>
  <si>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</si>
  <si>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</si>
  <si>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</si>
  <si>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</si>
  <si>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</si>
  <si>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</si>
  <si>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</si>
  <si>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</si>
  <si>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</si>
  <si>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</si>
  <si>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</si>
  <si>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</si>
  <si>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</si>
  <si>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</si>
  <si>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</si>
  <si>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</si>
  <si>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</si>
  <si>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</si>
  <si>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</si>
  <si>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</si>
  <si>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</si>
  <si>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</si>
  <si>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</si>
  <si>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</si>
  <si>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</si>
  <si>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</si>
  <si>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</si>
  <si>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</si>
  <si>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</si>
  <si>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</si>
  <si>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</si>
  <si>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</si>
  <si>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</si>
  <si>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</si>
  <si>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</si>
  <si>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</si>
  <si>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</si>
  <si>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</si>
  <si>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</si>
  <si>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</si>
  <si>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</si>
  <si>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</si>
  <si>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</si>
  <si>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</si>
  <si>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</si>
  <si>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</si>
  <si>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</si>
  <si>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</si>
  <si>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</si>
  <si>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</si>
  <si>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</si>
  <si>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</si>
  <si>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</si>
  <si>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</si>
  <si>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</si>
  <si>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</si>
  <si>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</si>
  <si>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</si>
  <si>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</si>
  <si>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</si>
  <si>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</si>
  <si>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</si>
  <si>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</si>
  <si>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</si>
  <si>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</si>
  <si>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</si>
  <si>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</si>
  <si>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</si>
  <si>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</si>
  <si>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</si>
  <si>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</si>
  <si>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</si>
  <si>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</si>
  <si>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</si>
  <si>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</si>
  <si>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</si>
  <si>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</si>
  <si>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</si>
  <si>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</si>
  <si>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</si>
  <si>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</si>
  <si>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</si>
  <si>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</si>
  <si>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</si>
  <si>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</si>
  <si>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</si>
  <si>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</si>
  <si>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</si>
  <si>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</si>
  <si>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</si>
  <si>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</si>
  <si>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</si>
  <si>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</si>
  <si>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</si>
  <si>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</si>
  <si>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</si>
  <si>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</si>
  <si>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</si>
  <si>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</si>
  <si>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</si>
  <si>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</si>
  <si>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</si>
  <si>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</si>
  <si>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</si>
  <si>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</si>
  <si>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Direktorius</t>
  </si>
  <si>
    <t>Antanas Alčauskis</t>
  </si>
  <si>
    <t xml:space="preserve">      (įstaigos vadovo ar jo įgalioto asmens pareigų  pavadinimas)</t>
  </si>
  <si>
    <t>(parašas)</t>
  </si>
  <si>
    <t>(vardas ir pavardė)</t>
  </si>
  <si>
    <t>Vyriausiasis buhalteris</t>
  </si>
  <si>
    <t>Birutė Bakšinskienė</t>
  </si>
  <si>
    <t xml:space="preserve">  (vyriausiasis buhalteris (buhalteris)/centralizuotos apskaitos įstaigos vadovas arba jo įgaliotas asmuo</t>
  </si>
  <si>
    <t>Žinių visuomenės plėtros programa</t>
  </si>
  <si>
    <t>Mokyklos, priskiriamos vidurinės mokyklos tipui</t>
  </si>
  <si>
    <t>1.1.1.11. Bendrųjų ugdymo planų, ikimokyklinio ir priešmokyklinio ugdymo programos įgyvendinimas bei tinkamos ugdymo aplinkos užtikrinimas Priekulės I. Simonaitytės gimnazijoje</t>
  </si>
  <si>
    <t>SB</t>
  </si>
  <si>
    <t>09</t>
  </si>
  <si>
    <t>02</t>
  </si>
  <si>
    <t>01</t>
  </si>
  <si>
    <t>Savivaldybės biudžeto lėšos</t>
  </si>
  <si>
    <t>Mokyklos, priskiriamos pagrindinės mokyklos tipui</t>
  </si>
  <si>
    <t>ML</t>
  </si>
  <si>
    <t>Mokymo lėšos</t>
  </si>
  <si>
    <t>VBD</t>
  </si>
  <si>
    <t>Valstybės biudžeto specialioji tikslinė dotacija</t>
  </si>
  <si>
    <t>S</t>
  </si>
  <si>
    <t>Pajamos už paslaugas ir nuomą</t>
  </si>
  <si>
    <t>x</t>
  </si>
  <si>
    <t>administracijos direktoriaus</t>
  </si>
  <si>
    <t>Priekulės Ievos Simonaitytės gimnazija</t>
  </si>
  <si>
    <t>(Įstaigos pavadinimas)</t>
  </si>
  <si>
    <t>(data)</t>
  </si>
  <si>
    <t>Įstaigos vadovas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</si>
  <si>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</si>
  <si>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</si>
  <si>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</si>
  <si>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</si>
  <si>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</si>
  <si>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</si>
  <si>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Ievos Simonaitytės gimnazija 191791956</t>
  </si>
  <si>
    <t>(įstaigos pavadinimas, kodas)</t>
  </si>
  <si>
    <t>Priekulė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</si>
  <si>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</si>
  <si>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</si>
  <si>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</si>
  <si>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</si>
  <si>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</si>
  <si>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</si>
  <si>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</si>
  <si>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</si>
  <si>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</si>
  <si>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</si>
  <si>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</si>
  <si>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</si>
  <si>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 xml:space="preserve">Direktorius </t>
  </si>
  <si>
    <t xml:space="preserve">                Antanas Alčauskis</t>
  </si>
  <si>
    <t>(vadovo ar jo įgalioto asmens pareigos)</t>
  </si>
  <si>
    <t>(vyriausiojo buhalterio (buhalterio) ar jo įgalioto asmens pareigos)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</si>
  <si>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</si>
  <si>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</si>
  <si>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</si>
  <si>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</si>
  <si>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</si>
  <si>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</si>
  <si>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</si>
  <si>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</si>
  <si>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</si>
  <si>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</si>
  <si>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</si>
  <si>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</si>
  <si>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</si>
  <si>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</si>
  <si>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</si>
  <si>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</si>
  <si>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</si>
  <si>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</si>
  <si>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</si>
  <si>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</si>
  <si>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</si>
  <si>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</si>
  <si>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</si>
  <si>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</si>
  <si>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</si>
  <si>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</si>
  <si>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</si>
  <si>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</si>
  <si>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</si>
  <si>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</si>
  <si>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</si>
  <si>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</si>
  <si>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</si>
  <si>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</si>
  <si>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</si>
  <si>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</si>
  <si>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</si>
  <si>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</si>
  <si>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</si>
  <si>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</si>
  <si>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</si>
  <si>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</si>
  <si>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P A T V I R T I N T A </t>
  </si>
  <si>
    <t>Klaipėdos rajono savivaldybės</t>
  </si>
  <si>
    <t>2018 m. vasario 6 d.</t>
  </si>
  <si>
    <t>įsakymu Nr.(5.1.1) AV - 306</t>
  </si>
  <si>
    <t>191791956 Klaipėdos g. 20, Priekulė, Klaipėdos r.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</si>
  <si>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</si>
  <si>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</si>
  <si>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</si>
  <si>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</si>
  <si>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</si>
  <si>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</si>
  <si>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</si>
  <si>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</si>
  <si>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</si>
  <si>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</si>
  <si>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</si>
  <si>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</si>
  <si>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</si>
  <si>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</si>
  <si>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</si>
  <si>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</si>
  <si>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</si>
  <si>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</si>
  <si>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</si>
  <si>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</si>
  <si>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</si>
  <si>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</si>
  <si>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</si>
  <si>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</si>
  <si>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</si>
  <si>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</si>
  <si>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</si>
  <si>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</si>
  <si>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</si>
  <si>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2019 m. gruodžio 30 d. įsakymo Nr.1K-405 redakcija)</t>
  </si>
  <si>
    <t>1 ketvirtis</t>
  </si>
  <si>
    <t>Valiutos kurso įtaka</t>
  </si>
  <si>
    <t>Kompiuterinės techninės ir elektroninių ryšių įrangos įsigijimo išlaidos</t>
  </si>
  <si>
    <t>(Eurais</t>
  </si>
  <si>
    <t xml:space="preserve">Įstaigos vadovas </t>
  </si>
  <si>
    <t>Forma Nr. B-2   metinė, ketvirtinė                                                  patvirtinta Klaipėdos rajono savivaldybės administracijos direktoriaus  2020 m.  balandžio  1 d. įsakymu Nr AV-724</t>
  </si>
  <si>
    <t xml:space="preserve"> Laikotarpio pabaigoje</t>
  </si>
  <si>
    <t xml:space="preserve"> Įstaigos  vadovas, vadovo pavaduotojai ugymui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</si>
  <si>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</si>
  <si>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</si>
  <si>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</si>
  <si>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</si>
  <si>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</si>
  <si>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</si>
  <si>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</si>
  <si>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</si>
  <si>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</si>
  <si>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</si>
  <si>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</si>
  <si>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</si>
  <si>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</si>
  <si>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</si>
  <si>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</si>
  <si>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</si>
  <si>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</si>
  <si>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</si>
  <si>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</si>
  <si>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</si>
  <si>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</si>
  <si>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 A T V I R T I N T A</t>
  </si>
  <si>
    <t xml:space="preserve">  Metinė, ketvirtinė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</si>
  <si>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</si>
  <si>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</si>
  <si>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</si>
  <si>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</si>
  <si>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</si>
  <si>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</si>
  <si>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</si>
  <si>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</si>
  <si>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</si>
  <si>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</si>
  <si>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</si>
  <si>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</si>
  <si>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</si>
  <si>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</si>
  <si>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</si>
  <si>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</si>
  <si>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</si>
  <si>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</si>
  <si>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</si>
  <si>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</si>
  <si>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</si>
  <si>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</si>
  <si>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</si>
  <si>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</si>
  <si>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</si>
  <si>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</si>
  <si>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</si>
  <si>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</si>
  <si>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</si>
  <si>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</si>
  <si>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</si>
  <si>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</si>
  <si>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</si>
  <si>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</si>
  <si>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</si>
  <si>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</si>
  <si>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</si>
  <si>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</si>
  <si>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</si>
  <si>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</si>
  <si>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>2.7.3.1.1.1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</si>
  <si>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</si>
  <si>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</si>
  <si>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</si>
  <si>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</si>
  <si>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</si>
  <si>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</si>
  <si>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</si>
  <si>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</si>
  <si>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</si>
  <si>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</si>
  <si>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</si>
  <si>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 xml:space="preserve"> </t>
  </si>
  <si>
    <t>Atsargoms</t>
  </si>
  <si>
    <t>(Parašas) (Vardas ir pavardė)</t>
  </si>
  <si>
    <t>09.02.01.01.</t>
  </si>
  <si>
    <t>09.02.02.01.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</si>
  <si>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</si>
  <si>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</si>
  <si>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</si>
  <si>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</si>
  <si>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</si>
  <si>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</si>
  <si>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</si>
  <si>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</si>
  <si>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</si>
  <si>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</si>
  <si>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</si>
  <si>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</si>
  <si>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</si>
  <si>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</si>
  <si>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</si>
  <si>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</si>
  <si>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</si>
  <si>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</si>
  <si>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</si>
  <si>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</si>
  <si>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</si>
  <si>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</si>
  <si>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</si>
  <si>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</si>
  <si>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</si>
  <si>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</si>
  <si>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</si>
  <si>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2021 M. KOVO MĖN. 31 D.</t>
  </si>
  <si>
    <t>2021.04.01 Nr.________________</t>
  </si>
  <si>
    <t>2021 m. kovo mėn. 31 d.</t>
  </si>
  <si>
    <t xml:space="preserve">                          2021.04.08 Nr.________________</t>
  </si>
  <si>
    <t>2020 m. kovo 24 d.</t>
  </si>
  <si>
    <t>įsakymu Nr. (5.1.1 E) AV-659</t>
  </si>
  <si>
    <t>PAŽYMA PRIE MOKĖTINŲ SUMŲ 2021 M. KOVO 31 D. ATASKAITOS 9 PRIEDO</t>
  </si>
  <si>
    <t>SAVIVALDYBĖS BIUDŽETINIŲ ĮSTAIGŲ  PAJAMŲ ĮMOKŲ ATASKAITA UŽ 2021 METŲ I KETVIRTĮ</t>
  </si>
  <si>
    <t>_____2021.04.01_Nr.________</t>
  </si>
  <si>
    <t xml:space="preserve"> PAŽYMA APIE PAJAMAS UŽ PASLAUGAS IR NUOMĄ  2021 M. KOVO  MĖN. 31 D. </t>
  </si>
  <si>
    <t>IKIMOKYKLINIŲ, VISŲ TIPŲ BENDROJO UGDYMO MOKYKLŲ, KITŲ ŠVIETIMO ĮSTAIGŲ TINKLO, KONTINGENTO, ETATŲ  IR IŠLAIDŲ DARBO UŽMOKESČIUI  PLANO ĮVYKDYMO ATASKAITA 2021  m.  KOVO  mėn.  31d.</t>
  </si>
  <si>
    <t>2021.04.08 Nr.______</t>
  </si>
  <si>
    <t>2021-03-31</t>
  </si>
  <si>
    <t>ML(COVID)</t>
  </si>
  <si>
    <t>Atidėjiniai</t>
  </si>
  <si>
    <t>2021 Nr.______</t>
  </si>
  <si>
    <t>1.4.4.28. Švietimo įstaigų patalpų remontas, mokyklinių autobusų remontas, buitinės, organizacinės technikos, mokymo priemonių įsigijimas</t>
  </si>
  <si>
    <t>Mokymo lėšos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</si>
</sst>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1"/>
      <color theme="1"/>
      <name val="Calibri"/>
      <family val="2"/>
      <scheme val="minor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1"/>
      <color indexed="8"/>
      <name val="Times New Roman Baltic"/>
    </font>
    <font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b/>
      <sz val="10"/>
      <color indexed="8"/>
      <name val="Times New Roman Baltic"/>
    </font>
    <font>
      <sz val="12"/>
      <color indexed="8"/>
      <name val="Times New Roman"/>
      <family val="1"/>
      <charset val="186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u/>
      <sz val="10"/>
      <name val="Arial"/>
      <family val="2"/>
      <charset val="186"/>
    </font>
    <font>
      <sz val="8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37" fillId="0" borderId="0"/>
    <xf numFmtId="0" fontId="40" fillId="0" borderId="0"/>
    <xf numFmtId="0" fontId="37" fillId="0" borderId="0"/>
    <xf numFmtId="0" fontId="26" fillId="0" borderId="0"/>
    <xf numFmtId="0" fontId="40" fillId="0" borderId="0"/>
    <xf numFmtId="0" fontId="69" fillId="0" borderId="0"/>
  </cellStyleXfs>
  <cellXfs count="692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/>
    <xf numFmtId="0" fontId="11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2" xfId="0" applyNumberFormat="1" applyFont="1" applyFill="1" applyBorder="1" applyProtection="1"/>
    <xf numFmtId="0" fontId="1" fillId="0" borderId="1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2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Protection="1"/>
    <xf numFmtId="0" fontId="16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12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vertical="top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6" fillId="0" borderId="13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vertical="top" wrapText="1"/>
    </xf>
    <xf numFmtId="0" fontId="19" fillId="0" borderId="8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1" xfId="0" applyFont="1" applyFill="1" applyBorder="1" applyAlignment="1" applyProtection="1">
      <alignment horizontal="center" vertical="top"/>
    </xf>
    <xf numFmtId="0" fontId="10" fillId="0" borderId="0" xfId="0" applyFont="1" applyFill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 vertical="top"/>
    </xf>
    <xf numFmtId="0" fontId="0" fillId="0" borderId="0" xfId="0" applyBorder="1"/>
    <xf numFmtId="0" fontId="26" fillId="0" borderId="16" xfId="0" applyFont="1" applyBorder="1" applyAlignment="1"/>
    <xf numFmtId="0" fontId="0" fillId="0" borderId="0" xfId="0" applyBorder="1" applyAlignment="1"/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28" fillId="0" borderId="0" xfId="0" applyFont="1" applyBorder="1"/>
    <xf numFmtId="0" fontId="28" fillId="0" borderId="0" xfId="0" applyFont="1" applyFill="1" applyBorder="1" applyAlignment="1">
      <alignment horizontal="left" wrapText="1"/>
    </xf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3" fillId="0" borderId="0" xfId="0" applyFont="1" applyAlignment="1"/>
    <xf numFmtId="0" fontId="30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26" fillId="0" borderId="23" xfId="0" applyFont="1" applyBorder="1" applyAlignment="1">
      <alignment wrapText="1"/>
    </xf>
    <xf numFmtId="0" fontId="26" fillId="0" borderId="16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35" fillId="0" borderId="2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8" xfId="0" applyFont="1" applyBorder="1" applyAlignment="1">
      <alignment horizontal="left" vertical="center"/>
    </xf>
    <xf numFmtId="0" fontId="36" fillId="0" borderId="18" xfId="0" quotePrefix="1" applyNumberFormat="1" applyFont="1" applyBorder="1" applyAlignment="1">
      <alignment horizontal="center"/>
    </xf>
    <xf numFmtId="2" fontId="36" fillId="0" borderId="18" xfId="0" applyNumberFormat="1" applyFont="1" applyBorder="1" applyAlignment="1">
      <alignment horizontal="center"/>
    </xf>
    <xf numFmtId="0" fontId="36" fillId="0" borderId="18" xfId="0" applyNumberFormat="1" applyFont="1" applyBorder="1" applyAlignment="1">
      <alignment horizontal="center"/>
    </xf>
    <xf numFmtId="0" fontId="36" fillId="0" borderId="18" xfId="0" applyFont="1" applyBorder="1"/>
    <xf numFmtId="0" fontId="36" fillId="0" borderId="18" xfId="0" applyFont="1" applyBorder="1" applyAlignment="1">
      <alignment horizontal="justify" vertical="top" wrapText="1"/>
    </xf>
    <xf numFmtId="0" fontId="28" fillId="0" borderId="18" xfId="0" applyFont="1" applyBorder="1"/>
    <xf numFmtId="0" fontId="30" fillId="0" borderId="18" xfId="0" applyFont="1" applyBorder="1" applyAlignment="1">
      <alignment horizontal="right" vertical="center" wrapText="1"/>
    </xf>
    <xf numFmtId="2" fontId="29" fillId="0" borderId="27" xfId="0" quotePrefix="1" applyNumberFormat="1" applyFont="1" applyBorder="1" applyAlignment="1">
      <alignment horizontal="center"/>
    </xf>
    <xf numFmtId="0" fontId="29" fillId="0" borderId="0" xfId="0" applyFont="1" applyBorder="1"/>
    <xf numFmtId="0" fontId="32" fillId="0" borderId="0" xfId="1" applyFont="1" applyFill="1" applyAlignment="1"/>
    <xf numFmtId="0" fontId="28" fillId="0" borderId="16" xfId="0" applyFont="1" applyBorder="1"/>
    <xf numFmtId="0" fontId="32" fillId="0" borderId="0" xfId="1" applyFont="1" applyFill="1" applyBorder="1"/>
    <xf numFmtId="0" fontId="32" fillId="0" borderId="0" xfId="0" applyFont="1" applyFill="1"/>
    <xf numFmtId="0" fontId="28" fillId="0" borderId="0" xfId="1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1" applyFont="1" applyFill="1" applyBorder="1" applyAlignment="1">
      <alignment vertical="top"/>
    </xf>
    <xf numFmtId="0" fontId="32" fillId="0" borderId="0" xfId="1" applyFont="1" applyFill="1" applyBorder="1" applyAlignment="1">
      <alignment vertical="top"/>
    </xf>
    <xf numFmtId="0" fontId="32" fillId="0" borderId="0" xfId="0" applyFont="1" applyFill="1" applyAlignment="1">
      <alignment vertical="top"/>
    </xf>
    <xf numFmtId="0" fontId="2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1" applyFont="1" applyBorder="1"/>
    <xf numFmtId="0" fontId="32" fillId="0" borderId="0" xfId="1" applyFont="1" applyBorder="1"/>
    <xf numFmtId="0" fontId="32" fillId="0" borderId="0" xfId="0" applyFont="1"/>
    <xf numFmtId="0" fontId="32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32" fillId="0" borderId="0" xfId="1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0" xfId="1" applyFont="1" applyBorder="1" applyAlignment="1">
      <alignment horizontal="center" vertical="top"/>
    </xf>
    <xf numFmtId="0" fontId="38" fillId="0" borderId="0" xfId="0" applyFont="1"/>
    <xf numFmtId="0" fontId="36" fillId="0" borderId="0" xfId="0" applyFont="1" applyProtection="1">
      <protection locked="0"/>
    </xf>
    <xf numFmtId="0" fontId="36" fillId="0" borderId="0" xfId="0" applyFont="1"/>
    <xf numFmtId="0" fontId="41" fillId="0" borderId="0" xfId="2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36" fillId="0" borderId="0" xfId="0" applyFont="1" applyAlignment="1">
      <alignment wrapText="1"/>
    </xf>
    <xf numFmtId="0" fontId="43" fillId="0" borderId="0" xfId="2" applyFont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45" fillId="0" borderId="24" xfId="0" applyFont="1" applyBorder="1" applyProtection="1">
      <protection locked="0"/>
    </xf>
    <xf numFmtId="0" fontId="45" fillId="0" borderId="18" xfId="0" applyFont="1" applyBorder="1" applyProtection="1">
      <protection locked="0"/>
    </xf>
    <xf numFmtId="0" fontId="35" fillId="0" borderId="0" xfId="0" applyFont="1" applyProtection="1">
      <protection locked="0"/>
    </xf>
    <xf numFmtId="1" fontId="47" fillId="0" borderId="0" xfId="0" applyNumberFormat="1" applyFont="1" applyProtection="1">
      <protection locked="0"/>
    </xf>
    <xf numFmtId="0" fontId="42" fillId="0" borderId="18" xfId="5" applyFont="1" applyBorder="1" applyAlignment="1" applyProtection="1">
      <alignment horizontal="center" vertical="center" wrapText="1"/>
      <protection locked="0"/>
    </xf>
    <xf numFmtId="0" fontId="48" fillId="0" borderId="18" xfId="3" applyFont="1" applyBorder="1" applyAlignment="1" applyProtection="1">
      <alignment horizontal="center" vertical="top" wrapText="1"/>
      <protection locked="0"/>
    </xf>
    <xf numFmtId="0" fontId="35" fillId="0" borderId="22" xfId="0" applyFont="1" applyBorder="1" applyProtection="1">
      <protection locked="0"/>
    </xf>
    <xf numFmtId="0" fontId="36" fillId="0" borderId="18" xfId="3" applyFont="1" applyBorder="1" applyAlignment="1" applyProtection="1">
      <alignment vertical="center" wrapText="1"/>
      <protection locked="0"/>
    </xf>
    <xf numFmtId="0" fontId="36" fillId="0" borderId="18" xfId="3" applyFont="1" applyBorder="1" applyProtection="1">
      <protection locked="0"/>
    </xf>
    <xf numFmtId="0" fontId="36" fillId="0" borderId="24" xfId="3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18" xfId="3" applyFont="1" applyBorder="1" applyAlignment="1" applyProtection="1">
      <alignment horizontal="right"/>
      <protection locked="0"/>
    </xf>
    <xf numFmtId="0" fontId="36" fillId="0" borderId="24" xfId="3" applyFont="1" applyBorder="1" applyAlignment="1" applyProtection="1">
      <alignment horizontal="right"/>
      <protection locked="0"/>
    </xf>
    <xf numFmtId="0" fontId="28" fillId="0" borderId="18" xfId="0" applyFont="1" applyBorder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164" fontId="49" fillId="0" borderId="0" xfId="4" applyNumberFormat="1" applyFont="1" applyProtection="1">
      <protection locked="0"/>
    </xf>
    <xf numFmtId="164" fontId="49" fillId="0" borderId="0" xfId="4" applyNumberFormat="1" applyFont="1" applyAlignment="1" applyProtection="1">
      <alignment horizontal="left"/>
      <protection locked="0"/>
    </xf>
    <xf numFmtId="164" fontId="49" fillId="0" borderId="0" xfId="4" applyNumberFormat="1" applyFont="1" applyAlignment="1" applyProtection="1">
      <alignment horizontal="center"/>
      <protection locked="0"/>
    </xf>
    <xf numFmtId="0" fontId="28" fillId="0" borderId="18" xfId="0" applyFont="1" applyBorder="1" applyProtection="1">
      <protection locked="0"/>
    </xf>
    <xf numFmtId="1" fontId="47" fillId="0" borderId="18" xfId="0" applyNumberFormat="1" applyFont="1" applyBorder="1" applyProtection="1">
      <protection locked="0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5" fillId="0" borderId="24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35" xfId="0" applyFont="1" applyBorder="1" applyAlignment="1">
      <alignment horizontal="center" wrapText="1"/>
    </xf>
    <xf numFmtId="0" fontId="35" fillId="0" borderId="36" xfId="0" applyFont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35" fillId="0" borderId="24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35" fillId="0" borderId="38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7" fillId="0" borderId="35" xfId="0" applyFont="1" applyBorder="1" applyAlignment="1">
      <alignment horizontal="left" wrapText="1"/>
    </xf>
    <xf numFmtId="0" fontId="37" fillId="0" borderId="41" xfId="0" applyFont="1" applyBorder="1" applyAlignment="1">
      <alignment horizontal="right" wrapText="1"/>
    </xf>
    <xf numFmtId="0" fontId="37" fillId="0" borderId="18" xfId="0" applyFont="1" applyBorder="1" applyAlignment="1">
      <alignment horizontal="right" wrapText="1"/>
    </xf>
    <xf numFmtId="0" fontId="37" fillId="0" borderId="24" xfId="0" applyFont="1" applyBorder="1" applyAlignment="1">
      <alignment horizontal="right" wrapText="1"/>
    </xf>
    <xf numFmtId="0" fontId="37" fillId="0" borderId="37" xfId="0" applyFont="1" applyBorder="1" applyAlignment="1">
      <alignment horizontal="right" wrapText="1"/>
    </xf>
    <xf numFmtId="4" fontId="37" fillId="5" borderId="38" xfId="0" applyNumberFormat="1" applyFont="1" applyFill="1" applyBorder="1" applyAlignment="1">
      <alignment horizontal="right" wrapText="1"/>
    </xf>
    <xf numFmtId="0" fontId="51" fillId="0" borderId="35" xfId="0" applyFont="1" applyBorder="1" applyAlignment="1">
      <alignment horizontal="left" wrapText="1"/>
    </xf>
    <xf numFmtId="0" fontId="37" fillId="0" borderId="36" xfId="0" applyFont="1" applyBorder="1" applyAlignment="1">
      <alignment horizontal="right" wrapText="1"/>
    </xf>
    <xf numFmtId="0" fontId="37" fillId="0" borderId="35" xfId="0" applyFont="1" applyBorder="1" applyAlignment="1" applyProtection="1">
      <alignment horizontal="left" wrapText="1"/>
      <protection locked="0"/>
    </xf>
    <xf numFmtId="0" fontId="37" fillId="0" borderId="36" xfId="0" applyFont="1" applyBorder="1" applyAlignment="1" applyProtection="1">
      <alignment horizontal="right" wrapText="1"/>
      <protection locked="0"/>
    </xf>
    <xf numFmtId="0" fontId="37" fillId="0" borderId="18" xfId="0" applyFont="1" applyBorder="1" applyAlignment="1" applyProtection="1">
      <alignment horizontal="right" wrapText="1"/>
      <protection locked="0"/>
    </xf>
    <xf numFmtId="0" fontId="47" fillId="0" borderId="18" xfId="0" applyFont="1" applyBorder="1" applyAlignment="1" applyProtection="1">
      <alignment horizontal="right" wrapText="1"/>
      <protection locked="0"/>
    </xf>
    <xf numFmtId="0" fontId="37" fillId="0" borderId="24" xfId="0" applyFont="1" applyBorder="1" applyAlignment="1" applyProtection="1">
      <alignment horizontal="right" wrapText="1"/>
      <protection locked="0"/>
    </xf>
    <xf numFmtId="0" fontId="37" fillId="0" borderId="37" xfId="0" applyFont="1" applyBorder="1" applyAlignment="1" applyProtection="1">
      <alignment horizontal="right" wrapText="1"/>
      <protection locked="0"/>
    </xf>
    <xf numFmtId="0" fontId="52" fillId="0" borderId="35" xfId="0" applyFont="1" applyBorder="1" applyAlignment="1" applyProtection="1">
      <alignment horizontal="left" wrapText="1"/>
      <protection locked="0"/>
    </xf>
    <xf numFmtId="0" fontId="53" fillId="0" borderId="35" xfId="0" applyFont="1" applyBorder="1" applyAlignment="1" applyProtection="1">
      <alignment horizontal="left" wrapText="1"/>
      <protection locked="0"/>
    </xf>
    <xf numFmtId="0" fontId="47" fillId="0" borderId="35" xfId="0" applyFont="1" applyBorder="1" applyAlignment="1" applyProtection="1">
      <alignment horizontal="left" wrapText="1"/>
      <protection locked="0"/>
    </xf>
    <xf numFmtId="0" fontId="54" fillId="0" borderId="42" xfId="0" applyFont="1" applyBorder="1" applyAlignment="1">
      <alignment horizontal="left" wrapText="1"/>
    </xf>
    <xf numFmtId="0" fontId="37" fillId="0" borderId="43" xfId="0" applyFont="1" applyBorder="1" applyAlignment="1" applyProtection="1">
      <alignment horizontal="right" wrapText="1"/>
      <protection locked="0"/>
    </xf>
    <xf numFmtId="0" fontId="37" fillId="0" borderId="19" xfId="0" applyFont="1" applyBorder="1" applyAlignment="1" applyProtection="1">
      <alignment horizontal="right" wrapText="1"/>
      <protection locked="0"/>
    </xf>
    <xf numFmtId="0" fontId="47" fillId="0" borderId="19" xfId="0" applyFont="1" applyBorder="1" applyAlignment="1" applyProtection="1">
      <alignment horizontal="right" wrapText="1"/>
      <protection locked="0"/>
    </xf>
    <xf numFmtId="0" fontId="37" fillId="0" borderId="44" xfId="0" applyFont="1" applyBorder="1" applyAlignment="1" applyProtection="1">
      <alignment horizontal="right" wrapText="1"/>
      <protection locked="0"/>
    </xf>
    <xf numFmtId="0" fontId="37" fillId="0" borderId="45" xfId="0" applyFont="1" applyBorder="1" applyAlignment="1" applyProtection="1">
      <alignment horizontal="right" wrapText="1"/>
      <protection locked="0"/>
    </xf>
    <xf numFmtId="4" fontId="37" fillId="5" borderId="39" xfId="0" applyNumberFormat="1" applyFont="1" applyFill="1" applyBorder="1" applyAlignment="1">
      <alignment horizontal="right" wrapText="1"/>
    </xf>
    <xf numFmtId="0" fontId="37" fillId="0" borderId="43" xfId="0" applyFont="1" applyBorder="1" applyAlignment="1">
      <alignment horizontal="right" wrapText="1"/>
    </xf>
    <xf numFmtId="0" fontId="55" fillId="5" borderId="28" xfId="0" applyFont="1" applyFill="1" applyBorder="1" applyAlignment="1">
      <alignment horizontal="left" wrapText="1"/>
    </xf>
    <xf numFmtId="0" fontId="55" fillId="5" borderId="47" xfId="0" applyFont="1" applyFill="1" applyBorder="1" applyAlignment="1">
      <alignment horizontal="right" wrapText="1"/>
    </xf>
    <xf numFmtId="0" fontId="55" fillId="5" borderId="48" xfId="0" applyFont="1" applyFill="1" applyBorder="1" applyAlignment="1">
      <alignment horizontal="right" wrapText="1"/>
    </xf>
    <xf numFmtId="0" fontId="55" fillId="5" borderId="49" xfId="0" applyFont="1" applyFill="1" applyBorder="1" applyAlignment="1">
      <alignment horizontal="right" wrapText="1"/>
    </xf>
    <xf numFmtId="0" fontId="56" fillId="5" borderId="50" xfId="0" applyFont="1" applyFill="1" applyBorder="1" applyAlignment="1">
      <alignment horizontal="left" wrapText="1"/>
    </xf>
    <xf numFmtId="0" fontId="55" fillId="5" borderId="51" xfId="0" applyFont="1" applyFill="1" applyBorder="1" applyAlignment="1">
      <alignment horizontal="right" wrapText="1"/>
    </xf>
    <xf numFmtId="0" fontId="55" fillId="5" borderId="52" xfId="0" applyFont="1" applyFill="1" applyBorder="1" applyAlignment="1">
      <alignment horizontal="right" wrapText="1"/>
    </xf>
    <xf numFmtId="0" fontId="55" fillId="5" borderId="53" xfId="0" applyFont="1" applyFill="1" applyBorder="1" applyAlignment="1">
      <alignment horizontal="right" wrapText="1"/>
    </xf>
    <xf numFmtId="4" fontId="37" fillId="5" borderId="53" xfId="0" applyNumberFormat="1" applyFont="1" applyFill="1" applyBorder="1" applyAlignment="1">
      <alignment horizontal="right" wrapText="1"/>
    </xf>
    <xf numFmtId="0" fontId="52" fillId="5" borderId="35" xfId="0" applyFont="1" applyFill="1" applyBorder="1" applyAlignment="1" applyProtection="1">
      <alignment horizontal="left" wrapText="1"/>
      <protection locked="0"/>
    </xf>
    <xf numFmtId="0" fontId="36" fillId="5" borderId="36" xfId="0" applyFont="1" applyFill="1" applyBorder="1"/>
    <xf numFmtId="0" fontId="36" fillId="5" borderId="18" xfId="0" applyFont="1" applyFill="1" applyBorder="1"/>
    <xf numFmtId="0" fontId="36" fillId="5" borderId="38" xfId="0" applyFont="1" applyFill="1" applyBorder="1"/>
    <xf numFmtId="0" fontId="36" fillId="5" borderId="35" xfId="0" applyFont="1" applyFill="1" applyBorder="1"/>
    <xf numFmtId="0" fontId="52" fillId="5" borderId="50" xfId="0" applyFont="1" applyFill="1" applyBorder="1" applyAlignment="1" applyProtection="1">
      <alignment horizontal="left" wrapText="1"/>
      <protection locked="0"/>
    </xf>
    <xf numFmtId="0" fontId="36" fillId="5" borderId="51" xfId="0" applyFont="1" applyFill="1" applyBorder="1"/>
    <xf numFmtId="0" fontId="36" fillId="5" borderId="52" xfId="0" applyFont="1" applyFill="1" applyBorder="1"/>
    <xf numFmtId="0" fontId="36" fillId="5" borderId="53" xfId="0" applyFont="1" applyFill="1" applyBorder="1"/>
    <xf numFmtId="0" fontId="39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0" fillId="0" borderId="16" xfId="0" applyBorder="1"/>
    <xf numFmtId="1" fontId="1" fillId="2" borderId="8" xfId="0" applyNumberFormat="1" applyFont="1" applyFill="1" applyBorder="1" applyAlignment="1" applyProtection="1">
      <alignment horizontal="right" vertical="center" wrapText="1"/>
    </xf>
    <xf numFmtId="1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1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</xf>
    <xf numFmtId="1" fontId="1" fillId="2" borderId="10" xfId="0" applyNumberFormat="1" applyFont="1" applyFill="1" applyBorder="1" applyAlignment="1" applyProtection="1">
      <alignment horizontal="right" vertical="center" wrapText="1"/>
    </xf>
    <xf numFmtId="1" fontId="1" fillId="0" borderId="10" xfId="0" applyNumberFormat="1" applyFont="1" applyFill="1" applyBorder="1" applyAlignment="1" applyProtection="1">
      <alignment horizontal="right" vertical="center" wrapText="1"/>
    </xf>
    <xf numFmtId="1" fontId="1" fillId="2" borderId="4" xfId="0" applyNumberFormat="1" applyFont="1" applyFill="1" applyBorder="1" applyAlignment="1" applyProtection="1">
      <alignment horizontal="right" vertical="center" wrapText="1"/>
    </xf>
    <xf numFmtId="1" fontId="1" fillId="2" borderId="8" xfId="0" applyNumberFormat="1" applyFont="1" applyFill="1" applyBorder="1" applyAlignment="1" applyProtection="1">
      <alignment horizontal="right" vertical="center"/>
    </xf>
    <xf numFmtId="1" fontId="1" fillId="0" borderId="7" xfId="0" applyNumberFormat="1" applyFont="1" applyFill="1" applyBorder="1" applyAlignment="1" applyProtection="1">
      <alignment horizontal="right" vertical="center" wrapText="1"/>
    </xf>
    <xf numFmtId="1" fontId="1" fillId="2" borderId="14" xfId="0" applyNumberFormat="1" applyFont="1" applyFill="1" applyBorder="1" applyAlignment="1" applyProtection="1">
      <alignment horizontal="right" vertical="center" wrapText="1"/>
    </xf>
    <xf numFmtId="1" fontId="1" fillId="2" borderId="3" xfId="0" applyNumberFormat="1" applyFont="1" applyFill="1" applyBorder="1" applyAlignment="1" applyProtection="1">
      <alignment horizontal="right" vertical="center" wrapText="1"/>
    </xf>
    <xf numFmtId="1" fontId="1" fillId="2" borderId="7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4" xfId="0" applyNumberFormat="1" applyFont="1" applyFill="1" applyBorder="1" applyAlignment="1" applyProtection="1">
      <alignment horizontal="right" vertical="center" wrapText="1"/>
    </xf>
    <xf numFmtId="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0" fillId="0" borderId="16" xfId="0" applyBorder="1" applyAlignment="1"/>
    <xf numFmtId="0" fontId="24" fillId="0" borderId="0" xfId="0" applyFont="1" applyAlignment="1"/>
    <xf numFmtId="0" fontId="0" fillId="0" borderId="44" xfId="0" applyBorder="1"/>
    <xf numFmtId="0" fontId="0" fillId="0" borderId="17" xfId="0" applyBorder="1"/>
    <xf numFmtId="0" fontId="24" fillId="0" borderId="44" xfId="0" applyFont="1" applyBorder="1"/>
    <xf numFmtId="0" fontId="0" fillId="0" borderId="22" xfId="0" applyBorder="1"/>
    <xf numFmtId="0" fontId="24" fillId="0" borderId="20" xfId="0" applyFont="1" applyBorder="1" applyAlignment="1">
      <alignment horizontal="center"/>
    </xf>
    <xf numFmtId="0" fontId="24" fillId="0" borderId="22" xfId="0" applyFont="1" applyBorder="1"/>
    <xf numFmtId="0" fontId="0" fillId="0" borderId="23" xfId="0" applyBorder="1"/>
    <xf numFmtId="0" fontId="0" fillId="0" borderId="0" xfId="0" applyBorder="1" applyAlignment="1">
      <alignment horizontal="center"/>
    </xf>
    <xf numFmtId="0" fontId="61" fillId="0" borderId="0" xfId="0" applyFont="1"/>
    <xf numFmtId="0" fontId="30" fillId="0" borderId="0" xfId="0" applyFont="1" applyFill="1" applyBorder="1"/>
    <xf numFmtId="0" fontId="35" fillId="0" borderId="0" xfId="0" applyFont="1" applyFill="1" applyBorder="1"/>
    <xf numFmtId="0" fontId="28" fillId="0" borderId="0" xfId="0" applyFont="1" applyFill="1" applyBorder="1" applyAlignment="1"/>
    <xf numFmtId="0" fontId="35" fillId="0" borderId="0" xfId="0" applyFont="1" applyFill="1" applyBorder="1" applyAlignment="1"/>
    <xf numFmtId="0" fontId="36" fillId="0" borderId="0" xfId="0" applyFont="1" applyFill="1" applyBorder="1" applyAlignment="1"/>
    <xf numFmtId="0" fontId="61" fillId="0" borderId="0" xfId="0" applyFont="1" applyBorder="1"/>
    <xf numFmtId="0" fontId="62" fillId="0" borderId="0" xfId="0" applyFont="1" applyFill="1"/>
    <xf numFmtId="0" fontId="6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49" fontId="62" fillId="0" borderId="0" xfId="0" applyNumberFormat="1" applyFont="1" applyFill="1" applyAlignment="1">
      <alignment horizontal="center" vertical="center"/>
    </xf>
    <xf numFmtId="2" fontId="62" fillId="0" borderId="0" xfId="0" applyNumberFormat="1" applyFont="1" applyFill="1" applyAlignment="1">
      <alignment horizontal="right" vertical="center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68" fillId="0" borderId="0" xfId="0" applyFont="1" applyFill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>
      <alignment wrapText="1"/>
    </xf>
    <xf numFmtId="0" fontId="59" fillId="0" borderId="0" xfId="0" applyFont="1" applyFill="1" applyBorder="1"/>
    <xf numFmtId="0" fontId="60" fillId="0" borderId="0" xfId="0" applyFont="1" applyFill="1" applyBorder="1"/>
    <xf numFmtId="0" fontId="26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42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48" fillId="0" borderId="24" xfId="5" applyFont="1" applyBorder="1" applyAlignment="1" applyProtection="1">
      <alignment horizontal="center" vertical="top" wrapText="1"/>
      <protection locked="0"/>
    </xf>
    <xf numFmtId="0" fontId="48" fillId="0" borderId="18" xfId="0" applyFont="1" applyBorder="1" applyAlignment="1" applyProtection="1">
      <alignment vertical="top"/>
      <protection locked="0"/>
    </xf>
    <xf numFmtId="0" fontId="36" fillId="0" borderId="0" xfId="3" applyFont="1" applyAlignment="1" applyProtection="1">
      <alignment vertical="center" wrapText="1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6" fillId="0" borderId="0" xfId="3" applyFont="1" applyProtection="1">
      <protection locked="0"/>
    </xf>
    <xf numFmtId="164" fontId="41" fillId="0" borderId="0" xfId="4" applyNumberFormat="1" applyFont="1" applyProtection="1">
      <protection locked="0"/>
    </xf>
    <xf numFmtId="0" fontId="35" fillId="0" borderId="35" xfId="0" applyFont="1" applyBorder="1" applyAlignment="1">
      <alignment wrapText="1"/>
    </xf>
    <xf numFmtId="4" fontId="37" fillId="5" borderId="49" xfId="0" applyNumberFormat="1" applyFont="1" applyFill="1" applyBorder="1" applyAlignment="1">
      <alignment horizontal="right" wrapText="1"/>
    </xf>
    <xf numFmtId="0" fontId="36" fillId="5" borderId="55" xfId="0" applyFont="1" applyFill="1" applyBorder="1"/>
    <xf numFmtId="0" fontId="36" fillId="5" borderId="56" xfId="0" applyFont="1" applyFill="1" applyBorder="1"/>
    <xf numFmtId="0" fontId="36" fillId="5" borderId="21" xfId="0" applyFont="1" applyFill="1" applyBorder="1"/>
    <xf numFmtId="0" fontId="36" fillId="5" borderId="40" xfId="0" applyFont="1" applyFill="1" applyBorder="1"/>
    <xf numFmtId="4" fontId="37" fillId="5" borderId="40" xfId="0" applyNumberFormat="1" applyFont="1" applyFill="1" applyBorder="1" applyAlignment="1">
      <alignment horizontal="right" wrapText="1"/>
    </xf>
    <xf numFmtId="0" fontId="24" fillId="0" borderId="0" xfId="0" applyFont="1"/>
    <xf numFmtId="0" fontId="25" fillId="0" borderId="0" xfId="0" applyFont="1"/>
    <xf numFmtId="0" fontId="24" fillId="0" borderId="0" xfId="0" applyFont="1" applyBorder="1"/>
    <xf numFmtId="0" fontId="25" fillId="0" borderId="18" xfId="0" applyFont="1" applyFill="1" applyBorder="1"/>
    <xf numFmtId="0" fontId="27" fillId="0" borderId="18" xfId="0" applyFont="1" applyBorder="1"/>
    <xf numFmtId="0" fontId="0" fillId="7" borderId="18" xfId="0" applyFill="1" applyBorder="1"/>
    <xf numFmtId="0" fontId="0" fillId="0" borderId="18" xfId="0" applyFill="1" applyBorder="1"/>
    <xf numFmtId="0" fontId="26" fillId="0" borderId="18" xfId="0" applyNumberFormat="1" applyFont="1" applyFill="1" applyBorder="1"/>
    <xf numFmtId="0" fontId="13" fillId="0" borderId="18" xfId="6" applyFont="1" applyFill="1" applyBorder="1" applyAlignment="1" applyProtection="1">
      <alignment vertical="top" wrapText="1"/>
    </xf>
    <xf numFmtId="0" fontId="13" fillId="0" borderId="18" xfId="6" applyFont="1" applyFill="1" applyBorder="1" applyAlignment="1" applyProtection="1">
      <alignment horizontal="left" vertical="top" wrapText="1"/>
    </xf>
    <xf numFmtId="0" fontId="0" fillId="0" borderId="18" xfId="0" applyNumberFormat="1" applyFill="1" applyBorder="1"/>
    <xf numFmtId="0" fontId="25" fillId="0" borderId="18" xfId="0" applyFont="1" applyBorder="1" applyAlignment="1">
      <alignment horizontal="right"/>
    </xf>
    <xf numFmtId="0" fontId="25" fillId="0" borderId="18" xfId="0" applyFont="1" applyBorder="1" applyAlignment="1">
      <alignment horizontal="left"/>
    </xf>
    <xf numFmtId="14" fontId="63" fillId="0" borderId="0" xfId="0" applyNumberFormat="1" applyFont="1" applyFill="1" applyAlignment="1">
      <alignment vertical="center" wrapText="1"/>
    </xf>
    <xf numFmtId="0" fontId="62" fillId="0" borderId="0" xfId="0" applyFont="1" applyFill="1" applyAlignment="1">
      <alignment vertical="center" wrapText="1"/>
    </xf>
    <xf numFmtId="0" fontId="63" fillId="6" borderId="60" xfId="0" applyFont="1" applyFill="1" applyBorder="1" applyAlignment="1">
      <alignment horizontal="center" vertical="center" wrapText="1"/>
    </xf>
    <xf numFmtId="0" fontId="63" fillId="6" borderId="60" xfId="0" applyFont="1" applyFill="1" applyBorder="1" applyAlignment="1">
      <alignment horizontal="center" vertical="center"/>
    </xf>
    <xf numFmtId="0" fontId="62" fillId="0" borderId="60" xfId="0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right" vertical="center"/>
    </xf>
    <xf numFmtId="49" fontId="62" fillId="0" borderId="60" xfId="0" applyNumberFormat="1" applyFont="1" applyFill="1" applyBorder="1" applyAlignment="1">
      <alignment horizontal="center" vertical="center"/>
    </xf>
    <xf numFmtId="2" fontId="62" fillId="0" borderId="60" xfId="0" applyNumberFormat="1" applyFont="1" applyFill="1" applyBorder="1" applyAlignment="1">
      <alignment horizontal="right" vertical="center"/>
    </xf>
    <xf numFmtId="0" fontId="67" fillId="0" borderId="60" xfId="0" applyFont="1" applyFill="1" applyBorder="1" applyAlignment="1">
      <alignment horizontal="right" vertical="center"/>
    </xf>
    <xf numFmtId="49" fontId="63" fillId="0" borderId="60" xfId="0" applyNumberFormat="1" applyFont="1" applyFill="1" applyBorder="1" applyAlignment="1">
      <alignment horizontal="center" vertical="center"/>
    </xf>
    <xf numFmtId="2" fontId="63" fillId="0" borderId="60" xfId="0" applyNumberFormat="1" applyFont="1" applyFill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2" fontId="2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0" fontId="68" fillId="0" borderId="0" xfId="0" applyFont="1" applyFill="1" applyAlignment="1" applyProtection="1">
      <alignment horizontal="left"/>
    </xf>
    <xf numFmtId="0" fontId="70" fillId="0" borderId="0" xfId="0" applyFont="1" applyFill="1" applyAlignment="1" applyProtection="1">
      <alignment horizontal="left"/>
    </xf>
    <xf numFmtId="0" fontId="70" fillId="0" borderId="0" xfId="0" applyFont="1" applyFill="1" applyProtection="1"/>
    <xf numFmtId="0" fontId="17" fillId="0" borderId="0" xfId="0" applyFont="1" applyFill="1" applyProtection="1"/>
    <xf numFmtId="0" fontId="68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left"/>
    </xf>
    <xf numFmtId="0" fontId="71" fillId="0" borderId="0" xfId="0" applyFont="1" applyFill="1" applyAlignment="1" applyProtection="1">
      <alignment horizontal="right" vertical="center"/>
    </xf>
    <xf numFmtId="164" fontId="71" fillId="0" borderId="0" xfId="0" applyNumberFormat="1" applyFont="1" applyFill="1" applyAlignment="1" applyProtection="1">
      <alignment vertical="center"/>
    </xf>
    <xf numFmtId="164" fontId="23" fillId="0" borderId="0" xfId="0" applyNumberFormat="1" applyFont="1" applyFill="1" applyAlignment="1" applyProtection="1">
      <alignment horizontal="center"/>
    </xf>
    <xf numFmtId="164" fontId="23" fillId="0" borderId="0" xfId="0" applyNumberFormat="1" applyFont="1" applyFill="1" applyAlignment="1" applyProtection="1">
      <alignment horizontal="right" vertical="center"/>
    </xf>
    <xf numFmtId="0" fontId="71" fillId="0" borderId="2" xfId="0" applyFont="1" applyFill="1" applyBorder="1" applyProtection="1"/>
    <xf numFmtId="0" fontId="23" fillId="0" borderId="0" xfId="0" applyFont="1" applyFill="1" applyAlignment="1" applyProtection="1">
      <alignment horizontal="right"/>
    </xf>
    <xf numFmtId="0" fontId="71" fillId="0" borderId="0" xfId="0" applyFont="1" applyFill="1" applyProtection="1"/>
    <xf numFmtId="0" fontId="71" fillId="0" borderId="0" xfId="0" applyFont="1" applyFill="1" applyAlignment="1" applyProtection="1">
      <alignment horizontal="right"/>
    </xf>
    <xf numFmtId="0" fontId="23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top"/>
    </xf>
    <xf numFmtId="0" fontId="23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vertical="center" wrapText="1"/>
    </xf>
    <xf numFmtId="2" fontId="23" fillId="0" borderId="2" xfId="0" applyNumberFormat="1" applyFont="1" applyFill="1" applyBorder="1" applyAlignment="1" applyProtection="1">
      <alignment horizontal="right" vertical="center"/>
    </xf>
    <xf numFmtId="2" fontId="14" fillId="8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vertical="top" wrapText="1"/>
    </xf>
    <xf numFmtId="0" fontId="23" fillId="8" borderId="2" xfId="0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top"/>
    </xf>
    <xf numFmtId="1" fontId="23" fillId="0" borderId="2" xfId="0" applyNumberFormat="1" applyFont="1" applyFill="1" applyBorder="1" applyAlignment="1" applyProtection="1">
      <alignment horizontal="center" vertical="top" wrapText="1"/>
    </xf>
    <xf numFmtId="1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vertical="top" wrapText="1"/>
    </xf>
    <xf numFmtId="0" fontId="23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center" vertical="top" wrapText="1"/>
    </xf>
    <xf numFmtId="164" fontId="23" fillId="0" borderId="6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vertical="top"/>
    </xf>
    <xf numFmtId="0" fontId="23" fillId="0" borderId="58" xfId="0" applyFont="1" applyFill="1" applyBorder="1" applyAlignment="1" applyProtection="1">
      <alignment horizontal="left" vertical="center"/>
    </xf>
    <xf numFmtId="0" fontId="23" fillId="0" borderId="58" xfId="0" applyFont="1" applyFill="1" applyBorder="1" applyAlignment="1" applyProtection="1">
      <alignment horizontal="left"/>
    </xf>
    <xf numFmtId="0" fontId="71" fillId="0" borderId="0" xfId="0" applyFont="1" applyFill="1" applyAlignment="1" applyProtection="1">
      <alignment horizontal="center" vertical="center" wrapText="1"/>
    </xf>
    <xf numFmtId="0" fontId="70" fillId="0" borderId="0" xfId="0" applyFont="1" applyFill="1" applyAlignment="1" applyProtection="1">
      <alignment horizontal="left" vertical="center"/>
    </xf>
    <xf numFmtId="0" fontId="70" fillId="0" borderId="0" xfId="0" applyFont="1" applyFill="1" applyAlignment="1" applyProtection="1">
      <alignment horizontal="right" vertical="center"/>
    </xf>
    <xf numFmtId="0" fontId="2" fillId="0" borderId="57" xfId="0" applyFont="1" applyFill="1" applyBorder="1" applyAlignment="1" applyProtection="1">
      <alignment horizontal="center" vertical="top"/>
    </xf>
    <xf numFmtId="0" fontId="2" fillId="0" borderId="57" xfId="0" applyFont="1" applyFill="1" applyBorder="1" applyAlignment="1" applyProtection="1">
      <alignment horizontal="right" vertical="center"/>
    </xf>
    <xf numFmtId="0" fontId="72" fillId="0" borderId="0" xfId="0" applyFont="1" applyFill="1" applyAlignment="1" applyProtection="1">
      <alignment vertical="center"/>
    </xf>
    <xf numFmtId="0" fontId="72" fillId="0" borderId="0" xfId="0" applyFont="1" applyFill="1" applyAlignment="1" applyProtection="1">
      <alignment vertical="top"/>
    </xf>
    <xf numFmtId="0" fontId="72" fillId="0" borderId="0" xfId="0" applyFont="1" applyFill="1" applyProtection="1"/>
    <xf numFmtId="0" fontId="2" fillId="0" borderId="57" xfId="0" applyFont="1" applyFill="1" applyBorder="1" applyAlignment="1" applyProtection="1">
      <alignment horizontal="right" vertical="top"/>
    </xf>
    <xf numFmtId="0" fontId="68" fillId="0" borderId="0" xfId="0" applyFont="1" applyFill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Protection="1"/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wrapText="1"/>
    </xf>
    <xf numFmtId="0" fontId="25" fillId="0" borderId="0" xfId="0" applyFont="1" applyAlignment="1">
      <alignment horizontal="right"/>
    </xf>
    <xf numFmtId="0" fontId="0" fillId="0" borderId="0" xfId="0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center" wrapText="1"/>
    </xf>
    <xf numFmtId="0" fontId="25" fillId="0" borderId="18" xfId="0" applyFont="1" applyBorder="1"/>
    <xf numFmtId="0" fontId="28" fillId="0" borderId="0" xfId="1" applyFont="1" applyFill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35" fillId="0" borderId="18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54" xfId="0" applyBorder="1"/>
    <xf numFmtId="0" fontId="0" fillId="0" borderId="0" xfId="0" applyAlignment="1">
      <alignment horizontal="center"/>
    </xf>
    <xf numFmtId="0" fontId="0" fillId="0" borderId="46" xfId="0" applyBorder="1"/>
    <xf numFmtId="0" fontId="24" fillId="0" borderId="19" xfId="0" applyFont="1" applyBorder="1" applyAlignment="1">
      <alignment horizontal="center"/>
    </xf>
    <xf numFmtId="0" fontId="0" fillId="0" borderId="25" xfId="0" applyBorder="1"/>
    <xf numFmtId="0" fontId="36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64" fontId="46" fillId="0" borderId="0" xfId="4" applyNumberFormat="1" applyFont="1" applyAlignment="1" applyProtection="1">
      <alignment horizontal="center"/>
      <protection locked="0"/>
    </xf>
    <xf numFmtId="0" fontId="35" fillId="0" borderId="36" xfId="0" applyFont="1" applyBorder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62" fillId="0" borderId="60" xfId="0" applyFont="1" applyFill="1" applyBorder="1" applyAlignment="1">
      <alignment horizontal="left" vertical="center" wrapText="1"/>
    </xf>
    <xf numFmtId="0" fontId="62" fillId="0" borderId="0" xfId="0" applyFont="1" applyFill="1" applyAlignment="1">
      <alignment horizontal="left" vertical="center" wrapText="1"/>
    </xf>
    <xf numFmtId="0" fontId="27" fillId="0" borderId="18" xfId="0" applyFont="1" applyFill="1" applyBorder="1"/>
    <xf numFmtId="0" fontId="20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4" fontId="36" fillId="0" borderId="0" xfId="0" applyNumberFormat="1" applyFont="1"/>
    <xf numFmtId="0" fontId="37" fillId="0" borderId="24" xfId="0" applyFont="1" applyFill="1" applyBorder="1" applyAlignment="1">
      <alignment horizontal="right" wrapText="1"/>
    </xf>
    <xf numFmtId="0" fontId="37" fillId="0" borderId="24" xfId="0" applyFont="1" applyFill="1" applyBorder="1" applyAlignment="1" applyProtection="1">
      <alignment horizontal="right" wrapText="1"/>
      <protection locked="0"/>
    </xf>
    <xf numFmtId="0" fontId="37" fillId="0" borderId="44" xfId="0" applyFont="1" applyFill="1" applyBorder="1" applyAlignment="1" applyProtection="1">
      <alignment horizontal="right" wrapText="1"/>
      <protection locked="0"/>
    </xf>
    <xf numFmtId="0" fontId="20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right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1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wrapText="1"/>
    </xf>
    <xf numFmtId="0" fontId="23" fillId="0" borderId="0" xfId="0" applyFont="1" applyFill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0" fillId="0" borderId="16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4" fillId="0" borderId="16" xfId="0" applyFont="1" applyBorder="1" applyAlignment="1">
      <alignment horizontal="left"/>
    </xf>
    <xf numFmtId="0" fontId="25" fillId="0" borderId="16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 applyBorder="1" applyAlignment="1">
      <alignment horizontal="right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19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5" fillId="0" borderId="17" xfId="0" applyFont="1" applyBorder="1" applyAlignment="1">
      <alignment horizontal="center"/>
    </xf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Border="1" applyAlignment="1">
      <alignment horizontal="center" vertical="top"/>
    </xf>
    <xf numFmtId="0" fontId="32" fillId="0" borderId="16" xfId="1" applyFont="1" applyFill="1" applyBorder="1" applyAlignment="1">
      <alignment horizontal="center"/>
    </xf>
    <xf numFmtId="0" fontId="32" fillId="0" borderId="16" xfId="1" applyFont="1" applyFill="1" applyBorder="1" applyAlignment="1"/>
    <xf numFmtId="0" fontId="28" fillId="0" borderId="16" xfId="1" applyFont="1" applyFill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21" xfId="0" applyFont="1" applyBorder="1" applyAlignment="1">
      <alignment wrapText="1"/>
    </xf>
    <xf numFmtId="0" fontId="28" fillId="0" borderId="17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left"/>
    </xf>
    <xf numFmtId="0" fontId="26" fillId="0" borderId="16" xfId="0" applyFont="1" applyBorder="1" applyAlignment="1">
      <alignment horizontal="center"/>
    </xf>
    <xf numFmtId="0" fontId="0" fillId="0" borderId="4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6" fillId="0" borderId="0" xfId="0" applyFont="1" applyBorder="1" applyAlignment="1">
      <alignment horizontal="left"/>
    </xf>
    <xf numFmtId="0" fontId="0" fillId="0" borderId="24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24" fillId="0" borderId="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0" fillId="0" borderId="54" xfId="0" applyBorder="1"/>
    <xf numFmtId="0" fontId="0" fillId="0" borderId="0" xfId="0" applyAlignment="1">
      <alignment horizontal="center"/>
    </xf>
    <xf numFmtId="14" fontId="26" fillId="0" borderId="16" xfId="0" applyNumberFormat="1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0" fillId="0" borderId="46" xfId="0" applyBorder="1"/>
    <xf numFmtId="0" fontId="0" fillId="0" borderId="44" xfId="0" applyBorder="1" applyAlignment="1">
      <alignment wrapText="1"/>
    </xf>
    <xf numFmtId="0" fontId="0" fillId="0" borderId="17" xfId="0" applyBorder="1" applyAlignment="1"/>
    <xf numFmtId="0" fontId="0" fillId="0" borderId="46" xfId="0" applyBorder="1" applyAlignment="1"/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0" fillId="0" borderId="25" xfId="0" applyBorder="1"/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6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39" fillId="0" borderId="17" xfId="0" applyFont="1" applyBorder="1" applyAlignment="1" applyProtection="1">
      <alignment horizontal="center"/>
      <protection locked="0"/>
    </xf>
    <xf numFmtId="0" fontId="28" fillId="0" borderId="34" xfId="0" applyFont="1" applyBorder="1" applyAlignment="1" applyProtection="1">
      <alignment horizontal="center" vertical="center" wrapText="1"/>
      <protection locked="0"/>
    </xf>
    <xf numFmtId="0" fontId="28" fillId="0" borderId="32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35" fillId="0" borderId="36" xfId="0" applyFont="1" applyBorder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 applyProtection="1">
      <alignment horizontal="left" vertical="center" wrapText="1"/>
      <protection locked="0"/>
    </xf>
    <xf numFmtId="0" fontId="35" fillId="0" borderId="38" xfId="0" applyFont="1" applyBorder="1" applyAlignment="1" applyProtection="1">
      <alignment horizontal="center" vertical="center" wrapText="1"/>
      <protection locked="0"/>
    </xf>
    <xf numFmtId="0" fontId="35" fillId="0" borderId="39" xfId="0" applyFont="1" applyBorder="1" applyAlignment="1" applyProtection="1">
      <alignment horizontal="center" vertical="center" wrapText="1"/>
      <protection locked="0"/>
    </xf>
    <xf numFmtId="0" fontId="35" fillId="0" borderId="40" xfId="0" applyFont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35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3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center"/>
      <protection locked="0"/>
    </xf>
    <xf numFmtId="14" fontId="36" fillId="0" borderId="0" xfId="0" applyNumberFormat="1" applyFont="1" applyAlignment="1" applyProtection="1">
      <alignment horizontal="center"/>
      <protection locked="0"/>
    </xf>
    <xf numFmtId="0" fontId="44" fillId="0" borderId="0" xfId="2" applyFont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/>
      <protection locked="0"/>
    </xf>
    <xf numFmtId="0" fontId="36" fillId="0" borderId="27" xfId="0" applyFont="1" applyBorder="1" applyAlignment="1" applyProtection="1">
      <alignment horizontal="center"/>
      <protection locked="0"/>
    </xf>
    <xf numFmtId="164" fontId="46" fillId="0" borderId="0" xfId="4" applyNumberFormat="1" applyFont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1" fontId="47" fillId="0" borderId="24" xfId="0" applyNumberFormat="1" applyFont="1" applyBorder="1" applyAlignment="1" applyProtection="1">
      <alignment horizontal="center"/>
      <protection locked="0"/>
    </xf>
    <xf numFmtId="1" fontId="47" fillId="0" borderId="27" xfId="0" applyNumberFormat="1" applyFont="1" applyBorder="1" applyAlignment="1" applyProtection="1">
      <alignment horizontal="center"/>
      <protection locked="0"/>
    </xf>
    <xf numFmtId="0" fontId="28" fillId="0" borderId="26" xfId="0" applyFont="1" applyBorder="1" applyAlignment="1" applyProtection="1">
      <alignment horizontal="center"/>
      <protection locked="0"/>
    </xf>
    <xf numFmtId="0" fontId="66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horizontal="left"/>
    </xf>
    <xf numFmtId="0" fontId="63" fillId="6" borderId="61" xfId="0" applyFont="1" applyFill="1" applyBorder="1" applyAlignment="1">
      <alignment horizontal="center" vertical="center"/>
    </xf>
    <xf numFmtId="0" fontId="63" fillId="6" borderId="62" xfId="0" applyFont="1" applyFill="1" applyBorder="1" applyAlignment="1">
      <alignment horizontal="center" vertical="center"/>
    </xf>
    <xf numFmtId="0" fontId="63" fillId="6" borderId="63" xfId="0" applyFont="1" applyFill="1" applyBorder="1" applyAlignment="1">
      <alignment horizontal="center" vertical="center"/>
    </xf>
    <xf numFmtId="0" fontId="62" fillId="0" borderId="60" xfId="0" applyFont="1" applyFill="1" applyBorder="1" applyAlignment="1">
      <alignment horizontal="left" vertical="center" wrapText="1"/>
    </xf>
    <xf numFmtId="0" fontId="63" fillId="0" borderId="0" xfId="0" applyFont="1" applyFill="1" applyAlignment="1">
      <alignment horizontal="center" wrapText="1"/>
    </xf>
    <xf numFmtId="0" fontId="64" fillId="0" borderId="59" xfId="0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5" fillId="0" borderId="0" xfId="0" applyFont="1" applyFill="1" applyAlignment="1">
      <alignment horizontal="center" vertical="center" wrapText="1"/>
    </xf>
    <xf numFmtId="0" fontId="62" fillId="0" borderId="64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/>
    </xf>
    <xf numFmtId="14" fontId="63" fillId="0" borderId="0" xfId="0" applyNumberFormat="1" applyFont="1" applyFill="1" applyAlignment="1">
      <alignment horizontal="center" vertical="center" wrapText="1"/>
    </xf>
    <xf numFmtId="0" fontId="63" fillId="0" borderId="60" xfId="0" applyFont="1" applyFill="1" applyBorder="1" applyAlignment="1">
      <alignment horizontal="left" vertical="center" wrapText="1"/>
    </xf>
    <xf numFmtId="0" fontId="37" fillId="9" borderId="24" xfId="0" applyFont="1" applyFill="1" applyBorder="1" applyAlignment="1">
      <alignment horizontal="right" wrapText="1"/>
    </xf>
    <xf numFmtId="0" fontId="37" fillId="9" borderId="18" xfId="0" applyFont="1" applyFill="1" applyBorder="1" applyAlignment="1">
      <alignment horizontal="right" wrapText="1"/>
    </xf>
    <xf numFmtId="0" fontId="37" fillId="9" borderId="18" xfId="0" applyFont="1" applyFill="1" applyBorder="1" applyAlignment="1" applyProtection="1">
      <alignment horizontal="right" wrapText="1"/>
      <protection locked="0"/>
    </xf>
    <xf numFmtId="0" fontId="47" fillId="9" borderId="18" xfId="0" applyFont="1" applyFill="1" applyBorder="1" applyAlignment="1" applyProtection="1">
      <alignment horizontal="right" wrapText="1"/>
      <protection locked="0"/>
    </xf>
    <xf numFmtId="0" fontId="37" fillId="9" borderId="24" xfId="0" applyFont="1" applyFill="1" applyBorder="1" applyAlignment="1" applyProtection="1">
      <alignment horizontal="right" wrapText="1"/>
      <protection locked="0"/>
    </xf>
    <xf numFmtId="0" fontId="37" fillId="9" borderId="19" xfId="0" applyFont="1" applyFill="1" applyBorder="1" applyAlignment="1" applyProtection="1">
      <alignment horizontal="right" wrapText="1"/>
      <protection locked="0"/>
    </xf>
    <xf numFmtId="0" fontId="47" fillId="9" borderId="19" xfId="0" applyFont="1" applyFill="1" applyBorder="1" applyAlignment="1" applyProtection="1">
      <alignment horizontal="right" wrapText="1"/>
      <protection locked="0"/>
    </xf>
    <xf numFmtId="0" fontId="37" fillId="9" borderId="44" xfId="0" applyFont="1" applyFill="1" applyBorder="1" applyAlignment="1" applyProtection="1">
      <alignment horizontal="right" wrapText="1"/>
      <protection locked="0"/>
    </xf>
  </cellXfs>
  <cellStyles count="7">
    <cellStyle name="Įprastas" xfId="0" builtinId="0"/>
    <cellStyle name="Įprastas 4" xfId="6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22" workbookViewId="0">
      <selection activeCell="R50" sqref="R5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0.5" customHeight="1">
      <c r="A1" s="325"/>
      <c r="B1" s="325"/>
      <c r="C1" s="325"/>
      <c r="D1" s="325"/>
      <c r="E1" s="325"/>
      <c r="F1" s="386"/>
      <c r="G1" s="3"/>
      <c r="H1" s="4"/>
      <c r="I1" s="5"/>
      <c r="J1" s="388" t="s">
        <v>0</v>
      </c>
      <c r="K1" s="388"/>
      <c r="L1" s="388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9.75" customHeight="1">
      <c r="A2" s="325"/>
      <c r="B2" s="325"/>
      <c r="C2" s="325"/>
      <c r="D2" s="325"/>
      <c r="E2" s="325"/>
      <c r="F2" s="386"/>
      <c r="G2" s="325"/>
      <c r="H2" s="4"/>
      <c r="I2" s="326"/>
      <c r="J2" s="388" t="s">
        <v>1</v>
      </c>
      <c r="K2" s="388"/>
      <c r="L2" s="388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9" customHeight="1">
      <c r="A3" s="325"/>
      <c r="B3" s="325"/>
      <c r="C3" s="325"/>
      <c r="D3" s="325"/>
      <c r="E3" s="325"/>
      <c r="F3" s="386"/>
      <c r="G3" s="325"/>
      <c r="H3" s="9"/>
      <c r="I3" s="4"/>
      <c r="J3" s="388" t="s">
        <v>2</v>
      </c>
      <c r="K3" s="388"/>
      <c r="L3" s="388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0.5" customHeight="1">
      <c r="A4" s="325"/>
      <c r="B4" s="325"/>
      <c r="C4" s="325"/>
      <c r="D4" s="325"/>
      <c r="E4" s="325"/>
      <c r="F4" s="386"/>
      <c r="G4" s="10" t="s">
        <v>3</v>
      </c>
      <c r="H4" s="4"/>
      <c r="I4" s="326"/>
      <c r="J4" s="388" t="s">
        <v>4</v>
      </c>
      <c r="K4" s="388"/>
      <c r="L4" s="388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386"/>
      <c r="G5" s="325"/>
      <c r="H5" s="12"/>
      <c r="I5" s="326"/>
      <c r="J5" s="388" t="s">
        <v>350</v>
      </c>
      <c r="K5" s="388"/>
      <c r="L5" s="388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25" customHeight="1">
      <c r="A6" s="325"/>
      <c r="B6" s="325"/>
      <c r="C6" s="325"/>
      <c r="D6" s="325"/>
      <c r="E6" s="325"/>
      <c r="F6" s="386"/>
      <c r="G6" s="13" t="s">
        <v>5</v>
      </c>
      <c r="H6" s="388"/>
      <c r="I6" s="388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2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84"/>
      <c r="B8" s="385"/>
      <c r="C8" s="385"/>
      <c r="D8" s="385"/>
      <c r="E8" s="385"/>
      <c r="F8" s="385"/>
      <c r="G8" s="498" t="s">
        <v>7</v>
      </c>
      <c r="H8" s="498"/>
      <c r="I8" s="498"/>
      <c r="J8" s="498"/>
      <c r="K8" s="498"/>
      <c r="L8" s="38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2" customHeight="1">
      <c r="A10" s="325"/>
      <c r="B10" s="325"/>
      <c r="C10" s="325"/>
      <c r="D10" s="325"/>
      <c r="E10" s="325"/>
      <c r="F10" s="386"/>
      <c r="G10" s="500" t="s">
        <v>351</v>
      </c>
      <c r="H10" s="500"/>
      <c r="I10" s="500"/>
      <c r="J10" s="500"/>
      <c r="K10" s="500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386"/>
      <c r="G11" s="501" t="s">
        <v>8</v>
      </c>
      <c r="H11" s="501"/>
      <c r="I11" s="501"/>
      <c r="J11" s="501"/>
      <c r="K11" s="501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6" customHeight="1">
      <c r="A12" s="325"/>
      <c r="B12" s="325"/>
      <c r="C12" s="325"/>
      <c r="D12" s="325"/>
      <c r="E12" s="325"/>
      <c r="F12" s="386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6" customHeight="1">
      <c r="A14" s="325"/>
      <c r="B14" s="325"/>
      <c r="C14" s="325"/>
      <c r="D14" s="325"/>
      <c r="E14" s="325"/>
      <c r="F14" s="386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386"/>
      <c r="G15" s="500" t="s">
        <v>467</v>
      </c>
      <c r="H15" s="500"/>
      <c r="I15" s="500"/>
      <c r="J15" s="500"/>
      <c r="K15" s="500"/>
      <c r="L15" s="325"/>
    </row>
    <row r="16" spans="1:36" ht="11.25" customHeight="1">
      <c r="A16" s="325"/>
      <c r="B16" s="325"/>
      <c r="C16" s="325"/>
      <c r="D16" s="325"/>
      <c r="E16" s="325"/>
      <c r="F16" s="386"/>
      <c r="G16" s="502" t="s">
        <v>10</v>
      </c>
      <c r="H16" s="502"/>
      <c r="I16" s="502"/>
      <c r="J16" s="502"/>
      <c r="K16" s="502"/>
      <c r="L16" s="325"/>
    </row>
    <row r="17" spans="1:17" ht="11.25" customHeight="1">
      <c r="A17" s="325"/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</row>
    <row r="18" spans="1:17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388"/>
      <c r="F21" s="387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5"/>
      <c r="B22" s="505"/>
      <c r="C22" s="505"/>
      <c r="D22" s="505"/>
      <c r="E22" s="505"/>
      <c r="F22" s="505"/>
      <c r="G22" s="505"/>
      <c r="H22" s="505"/>
      <c r="I22" s="505"/>
      <c r="J22" s="325"/>
      <c r="K22" s="22" t="s">
        <v>15</v>
      </c>
      <c r="L22" s="23" t="s">
        <v>16</v>
      </c>
      <c r="M22" s="15"/>
    </row>
    <row r="23" spans="1:17" ht="12" customHeight="1">
      <c r="A23" s="505" t="s">
        <v>434</v>
      </c>
      <c r="B23" s="505"/>
      <c r="C23" s="505"/>
      <c r="D23" s="505"/>
      <c r="E23" s="505"/>
      <c r="F23" s="505"/>
      <c r="G23" s="505"/>
      <c r="H23" s="505"/>
      <c r="I23" s="505"/>
      <c r="J23" s="38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/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491" t="s">
        <v>19</v>
      </c>
      <c r="H25" s="491"/>
      <c r="I25" s="30"/>
      <c r="J25" s="31"/>
      <c r="K25" s="32"/>
      <c r="L25" s="32"/>
      <c r="M25" s="15"/>
    </row>
    <row r="26" spans="1:17" ht="10.5" customHeight="1">
      <c r="A26" s="519"/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</row>
    <row r="27" spans="1:17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</row>
    <row r="28" spans="1:17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</row>
    <row r="29" spans="1:17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286">
        <f>SUM(I31+I42+I61+I82+I89+I109+I131+I150+I160)</f>
        <v>2403410</v>
      </c>
      <c r="J30" s="49">
        <f>SUM(J31+J42+J61+J82+J89+J109+J131+J150+J160)</f>
        <v>419900</v>
      </c>
      <c r="K30" s="50">
        <f>SUM(K31+K42+K61+K82+K89+K109+K131+K150+K160)</f>
        <v>410174.56</v>
      </c>
      <c r="L30" s="49">
        <f>SUM(L31+L42+L61+L82+L89+L109+L131+L150+L160)</f>
        <v>410174.56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286">
        <f>SUM(I32+I38)</f>
        <v>2118310</v>
      </c>
      <c r="J31" s="49">
        <f>SUM(J32+J38)</f>
        <v>361600</v>
      </c>
      <c r="K31" s="58">
        <f>SUM(K32+K38)</f>
        <v>361140.13999999996</v>
      </c>
      <c r="L31" s="59">
        <f>SUM(L32+L38)</f>
        <v>361140.13999999996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286">
        <f>SUM(I33)</f>
        <v>2087722</v>
      </c>
      <c r="J32" s="49">
        <f>SUM(J33)</f>
        <v>356100</v>
      </c>
      <c r="K32" s="50">
        <f>SUM(K33)</f>
        <v>355885.04</v>
      </c>
      <c r="L32" s="49">
        <f>SUM(L33)</f>
        <v>355885.04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286">
        <f>SUM(I34+I36)</f>
        <v>2087722</v>
      </c>
      <c r="J33" s="49">
        <f t="shared" ref="J33:L34" si="0">SUM(J34)</f>
        <v>356100</v>
      </c>
      <c r="K33" s="49">
        <f t="shared" si="0"/>
        <v>355885.04</v>
      </c>
      <c r="L33" s="49">
        <f t="shared" si="0"/>
        <v>355885.04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287">
        <f>SUM(I35)</f>
        <v>2087722</v>
      </c>
      <c r="J34" s="50">
        <f t="shared" si="0"/>
        <v>356100</v>
      </c>
      <c r="K34" s="50">
        <f t="shared" si="0"/>
        <v>355885.04</v>
      </c>
      <c r="L34" s="50">
        <f t="shared" si="0"/>
        <v>355885.04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288">
        <v>2087722</v>
      </c>
      <c r="J35" s="67">
        <v>356100</v>
      </c>
      <c r="K35" s="67">
        <v>355885.04</v>
      </c>
      <c r="L35" s="67">
        <v>355885.04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287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113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287">
        <f t="shared" ref="I38:L40" si="1">I39</f>
        <v>30588</v>
      </c>
      <c r="J38" s="49">
        <f t="shared" si="1"/>
        <v>5500</v>
      </c>
      <c r="K38" s="50">
        <f t="shared" si="1"/>
        <v>5255.1</v>
      </c>
      <c r="L38" s="49">
        <f t="shared" si="1"/>
        <v>5255.1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287">
        <f t="shared" si="1"/>
        <v>30588</v>
      </c>
      <c r="J39" s="49">
        <f t="shared" si="1"/>
        <v>5500</v>
      </c>
      <c r="K39" s="49">
        <f t="shared" si="1"/>
        <v>5255.1</v>
      </c>
      <c r="L39" s="49">
        <f t="shared" si="1"/>
        <v>5255.1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286">
        <f t="shared" si="1"/>
        <v>30588</v>
      </c>
      <c r="J40" s="49">
        <f t="shared" si="1"/>
        <v>5500</v>
      </c>
      <c r="K40" s="49">
        <f t="shared" si="1"/>
        <v>5255.1</v>
      </c>
      <c r="L40" s="49">
        <f t="shared" si="1"/>
        <v>5255.1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289">
        <v>30588</v>
      </c>
      <c r="J41" s="67">
        <v>5500</v>
      </c>
      <c r="K41" s="67">
        <v>5255.1</v>
      </c>
      <c r="L41" s="67">
        <v>5255.1</v>
      </c>
      <c r="Q41" s="64"/>
      <c r="R41" s="64"/>
    </row>
    <row r="42" spans="1:19" ht="16.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290">
        <f t="shared" ref="I42:L44" si="2">I43</f>
        <v>246700</v>
      </c>
      <c r="J42" s="72">
        <f t="shared" si="2"/>
        <v>51900</v>
      </c>
      <c r="K42" s="71">
        <f t="shared" si="2"/>
        <v>43285.46</v>
      </c>
      <c r="L42" s="71">
        <f t="shared" si="2"/>
        <v>43285.46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286">
        <f t="shared" si="2"/>
        <v>246700</v>
      </c>
      <c r="J43" s="50">
        <f t="shared" si="2"/>
        <v>51900</v>
      </c>
      <c r="K43" s="49">
        <f t="shared" si="2"/>
        <v>43285.46</v>
      </c>
      <c r="L43" s="50">
        <f t="shared" si="2"/>
        <v>43285.46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286">
        <f t="shared" si="2"/>
        <v>246700</v>
      </c>
      <c r="J44" s="50">
        <f t="shared" si="2"/>
        <v>51900</v>
      </c>
      <c r="K44" s="59">
        <f t="shared" si="2"/>
        <v>43285.46</v>
      </c>
      <c r="L44" s="59">
        <f t="shared" si="2"/>
        <v>43285.46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291">
        <f>SUM(I46:I60)</f>
        <v>246700</v>
      </c>
      <c r="J45" s="78">
        <f>SUM(J46:J60)</f>
        <v>51900</v>
      </c>
      <c r="K45" s="79">
        <f>SUM(K46:K60)</f>
        <v>43285.46</v>
      </c>
      <c r="L45" s="79">
        <f>SUM(L46:L60)</f>
        <v>43285.46</v>
      </c>
      <c r="Q45" s="64"/>
      <c r="R45" s="64"/>
    </row>
    <row r="46" spans="1:19" ht="15.75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113">
        <v>47600</v>
      </c>
      <c r="J46" s="67">
        <v>5600</v>
      </c>
      <c r="K46" s="67">
        <v>4281.9399999999996</v>
      </c>
      <c r="L46" s="67">
        <v>4281.9399999999996</v>
      </c>
      <c r="Q46" s="64"/>
      <c r="R46" s="64"/>
    </row>
    <row r="47" spans="1:19" ht="26.25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113">
        <v>5200</v>
      </c>
      <c r="J47" s="67">
        <v>2000</v>
      </c>
      <c r="K47" s="67">
        <v>1241.4100000000001</v>
      </c>
      <c r="L47" s="67">
        <v>1241.4100000000001</v>
      </c>
      <c r="Q47" s="64"/>
      <c r="R47" s="64"/>
    </row>
    <row r="48" spans="1:19" ht="26.25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113">
        <v>3000</v>
      </c>
      <c r="J48" s="67">
        <v>600</v>
      </c>
      <c r="K48" s="67">
        <v>497.78</v>
      </c>
      <c r="L48" s="67">
        <v>497.78</v>
      </c>
      <c r="Q48" s="64"/>
      <c r="R48" s="64"/>
    </row>
    <row r="49" spans="1:19" ht="27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113">
        <v>26500</v>
      </c>
      <c r="J49" s="67">
        <v>3000</v>
      </c>
      <c r="K49" s="67">
        <v>2117.4899999999998</v>
      </c>
      <c r="L49" s="67">
        <v>2117.4899999999998</v>
      </c>
      <c r="Q49" s="64"/>
      <c r="R49" s="64"/>
    </row>
    <row r="50" spans="1:19" ht="26.25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113">
        <v>1400</v>
      </c>
      <c r="J50" s="67">
        <v>200</v>
      </c>
      <c r="K50" s="67">
        <v>75.59</v>
      </c>
      <c r="L50" s="67">
        <v>75.59</v>
      </c>
      <c r="Q50" s="64"/>
      <c r="R50" s="64"/>
    </row>
    <row r="51" spans="1:19" ht="15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289">
        <v>600</v>
      </c>
      <c r="J51" s="67">
        <v>100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292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289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289">
        <v>10300</v>
      </c>
      <c r="J54" s="67">
        <v>3700</v>
      </c>
      <c r="K54" s="67">
        <v>2905.21</v>
      </c>
      <c r="L54" s="67">
        <v>2905.21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289">
        <v>25600</v>
      </c>
      <c r="J55" s="67">
        <v>1500</v>
      </c>
      <c r="K55" s="67">
        <v>1267.54</v>
      </c>
      <c r="L55" s="67">
        <v>1267.54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289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289">
        <v>67700</v>
      </c>
      <c r="J57" s="67">
        <v>30300</v>
      </c>
      <c r="K57" s="67">
        <v>27400</v>
      </c>
      <c r="L57" s="67">
        <v>27400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289">
        <v>15200</v>
      </c>
      <c r="J58" s="67">
        <v>1800</v>
      </c>
      <c r="K58" s="67">
        <v>1285.51</v>
      </c>
      <c r="L58" s="67">
        <v>1285.51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289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289">
        <v>43600</v>
      </c>
      <c r="J60" s="67">
        <v>3100</v>
      </c>
      <c r="K60" s="67">
        <v>2212.9899999999998</v>
      </c>
      <c r="L60" s="67">
        <v>2212.9899999999998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290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286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286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286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289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288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289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290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293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289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289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289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286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286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288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289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288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286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286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286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289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286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286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286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286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289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289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289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286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290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286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286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289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289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286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286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286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289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289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286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286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293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289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289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293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293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289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289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286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293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286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286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289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288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286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286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294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289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290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286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286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289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290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286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286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289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291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286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286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289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287">
        <f>SUM(I132+I137+I145)</f>
        <v>38400</v>
      </c>
      <c r="J131" s="91">
        <f>SUM(J132+J137+J145)</f>
        <v>6400</v>
      </c>
      <c r="K131" s="50">
        <f>SUM(K132+K137+K145)</f>
        <v>5748.96</v>
      </c>
      <c r="L131" s="49">
        <f>SUM(L132+L137+L145)</f>
        <v>5748.96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287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287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287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295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113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296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287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287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113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113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287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287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113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287">
        <f t="shared" ref="I145:L146" si="15">I146</f>
        <v>38400</v>
      </c>
      <c r="J145" s="91">
        <f t="shared" si="15"/>
        <v>6400</v>
      </c>
      <c r="K145" s="50">
        <f t="shared" si="15"/>
        <v>5748.96</v>
      </c>
      <c r="L145" s="49">
        <f t="shared" si="15"/>
        <v>5748.96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297">
        <f t="shared" si="15"/>
        <v>38400</v>
      </c>
      <c r="J146" s="105">
        <f t="shared" si="15"/>
        <v>6400</v>
      </c>
      <c r="K146" s="79">
        <f t="shared" si="15"/>
        <v>5748.96</v>
      </c>
      <c r="L146" s="78">
        <f t="shared" si="15"/>
        <v>5748.96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287">
        <f>SUM(I148:I149)</f>
        <v>38400</v>
      </c>
      <c r="J147" s="91">
        <f>SUM(J148:J149)</f>
        <v>6400</v>
      </c>
      <c r="K147" s="50">
        <f>SUM(K148:K149)</f>
        <v>5748.96</v>
      </c>
      <c r="L147" s="49">
        <f>SUM(L148:L149)</f>
        <v>5748.96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295">
        <v>38400</v>
      </c>
      <c r="J148" s="106">
        <v>6400</v>
      </c>
      <c r="K148" s="106">
        <v>5748.96</v>
      </c>
      <c r="L148" s="106">
        <v>5748.96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113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298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298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287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298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113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29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29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287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287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300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287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287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298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287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295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287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298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287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29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113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113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287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298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113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288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301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286">
        <f>SUM(I177+I230+I295)</f>
        <v>51100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286">
        <f>SUM(I178+I201+I208+I220+I224)</f>
        <v>51100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290">
        <f>SUM(I179+I182+I187+I193+I198)</f>
        <v>51100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286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290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289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290">
        <f>I183</f>
        <v>48600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286">
        <f>SUM(I184:I186)</f>
        <v>48600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288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289">
        <v>21100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288">
        <v>27500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286">
        <f>I188</f>
        <v>2500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286">
        <f t="shared" ref="I188:L188" si="19">SUM(I189:I192)</f>
        <v>2500</v>
      </c>
      <c r="J188" s="49">
        <f t="shared" si="19"/>
        <v>0</v>
      </c>
      <c r="K188" s="49">
        <f t="shared" si="19"/>
        <v>0</v>
      </c>
      <c r="L188" s="49">
        <f t="shared" si="19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289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288">
        <v>2500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288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3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286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290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289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288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288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286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287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288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286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290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286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289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289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289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289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286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290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286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301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286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286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289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289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289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289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289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289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290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291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286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289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286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286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286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289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289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289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286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291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291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286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289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286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289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289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286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289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289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286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286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289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289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290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286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289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301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286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290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289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289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286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287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301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286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286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301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286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286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113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289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286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286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286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289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286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289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289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286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289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289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286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290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289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289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286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286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289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289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286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286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289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289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286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286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289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286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286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289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286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286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289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289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286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286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286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286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289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286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289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289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286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289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289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286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290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289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289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286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287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301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289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286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286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113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289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298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287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289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287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286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301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286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286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301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289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286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286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286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301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286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301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289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286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289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292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291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286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289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289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286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286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301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289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286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290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289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289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286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290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301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286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286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301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286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286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301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289">
        <v>0</v>
      </c>
      <c r="J359" s="68">
        <v>0</v>
      </c>
      <c r="K359" s="68">
        <v>0</v>
      </c>
      <c r="L359" s="68">
        <v>0</v>
      </c>
    </row>
    <row r="360" spans="1:12" ht="12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294">
        <f>SUM(I30+I176)</f>
        <v>2454510</v>
      </c>
      <c r="J360" s="101">
        <f>SUM(J30+J176)</f>
        <v>419900</v>
      </c>
      <c r="K360" s="101">
        <f>SUM(K30+K176)</f>
        <v>410174.56</v>
      </c>
      <c r="L360" s="101">
        <f>SUM(L30+L176)</f>
        <v>410174.56</v>
      </c>
    </row>
    <row r="361" spans="1:12" ht="9" customHeight="1">
      <c r="A361" s="325"/>
      <c r="B361" s="325"/>
      <c r="C361" s="325"/>
      <c r="D361" s="325"/>
      <c r="E361" s="325"/>
      <c r="F361" s="386"/>
      <c r="G361" s="51"/>
      <c r="H361" s="48"/>
      <c r="I361" s="130"/>
      <c r="J361" s="131"/>
      <c r="K361" s="131"/>
      <c r="L361" s="131"/>
    </row>
    <row r="362" spans="1:12" ht="11.2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2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382" t="s">
        <v>223</v>
      </c>
      <c r="J363" s="325"/>
      <c r="K363" s="488" t="s">
        <v>224</v>
      </c>
      <c r="L363" s="488"/>
    </row>
    <row r="364" spans="1:12" ht="5.25" customHeight="1">
      <c r="A364" s="325"/>
      <c r="B364" s="325"/>
      <c r="C364" s="325"/>
      <c r="D364" s="325"/>
      <c r="E364" s="325"/>
      <c r="F364" s="386"/>
      <c r="G364" s="325"/>
      <c r="H364" s="325"/>
      <c r="I364" s="136"/>
      <c r="J364" s="325"/>
      <c r="K364" s="136"/>
      <c r="L364" s="136"/>
    </row>
    <row r="365" spans="1:12" ht="12.7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20.25" customHeight="1">
      <c r="A366" s="325"/>
      <c r="B366" s="325"/>
      <c r="C366" s="325"/>
      <c r="D366" s="489" t="s">
        <v>227</v>
      </c>
      <c r="E366" s="490"/>
      <c r="F366" s="490"/>
      <c r="G366" s="490"/>
      <c r="H366" s="138"/>
      <c r="I366" s="139" t="s">
        <v>223</v>
      </c>
      <c r="J366" s="325"/>
      <c r="K366" s="488" t="s">
        <v>224</v>
      </c>
      <c r="L366" s="488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" right="0" top="0" bottom="0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7" workbookViewId="0">
      <selection activeCell="R28" sqref="R28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3.7109375" style="1" customWidth="1"/>
    <col min="8" max="8" width="4.7109375" style="1" customWidth="1"/>
    <col min="9" max="9" width="7.7109375" style="1" customWidth="1"/>
    <col min="10" max="10" width="9.7109375" style="1" customWidth="1"/>
    <col min="11" max="11" width="9.42578125" style="1" customWidth="1"/>
    <col min="12" max="12" width="8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386"/>
      <c r="G1" s="3"/>
      <c r="H1" s="4"/>
      <c r="I1" s="5"/>
      <c r="J1" s="388" t="s">
        <v>0</v>
      </c>
      <c r="K1" s="388"/>
      <c r="L1" s="388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386"/>
      <c r="G2" s="325"/>
      <c r="H2" s="4"/>
      <c r="I2" s="326"/>
      <c r="J2" s="388" t="s">
        <v>1</v>
      </c>
      <c r="K2" s="388"/>
      <c r="L2" s="388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386"/>
      <c r="G3" s="325"/>
      <c r="H3" s="9"/>
      <c r="I3" s="4"/>
      <c r="J3" s="388" t="s">
        <v>2</v>
      </c>
      <c r="K3" s="388"/>
      <c r="L3" s="388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386"/>
      <c r="G4" s="10" t="s">
        <v>3</v>
      </c>
      <c r="H4" s="4"/>
      <c r="I4" s="326"/>
      <c r="J4" s="388" t="s">
        <v>4</v>
      </c>
      <c r="K4" s="388"/>
      <c r="L4" s="388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386"/>
      <c r="G5" s="325"/>
      <c r="H5" s="12"/>
      <c r="I5" s="326"/>
      <c r="J5" s="388" t="s">
        <v>350</v>
      </c>
      <c r="K5" s="388"/>
      <c r="L5" s="388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386"/>
      <c r="G6" s="13" t="s">
        <v>5</v>
      </c>
      <c r="H6" s="388"/>
      <c r="I6" s="388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84"/>
      <c r="B8" s="385"/>
      <c r="C8" s="385"/>
      <c r="D8" s="385"/>
      <c r="E8" s="385"/>
      <c r="F8" s="385"/>
      <c r="G8" s="498" t="s">
        <v>7</v>
      </c>
      <c r="H8" s="498"/>
      <c r="I8" s="498"/>
      <c r="J8" s="498"/>
      <c r="K8" s="498"/>
      <c r="L8" s="38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386"/>
      <c r="G10" s="500" t="s">
        <v>351</v>
      </c>
      <c r="H10" s="500"/>
      <c r="I10" s="500"/>
      <c r="J10" s="500"/>
      <c r="K10" s="500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386"/>
      <c r="G11" s="501" t="s">
        <v>8</v>
      </c>
      <c r="H11" s="501"/>
      <c r="I11" s="501"/>
      <c r="J11" s="501"/>
      <c r="K11" s="501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386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386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386"/>
      <c r="G15" s="500" t="s">
        <v>467</v>
      </c>
      <c r="H15" s="500"/>
      <c r="I15" s="500"/>
      <c r="J15" s="500"/>
      <c r="K15" s="500"/>
      <c r="L15" s="325"/>
    </row>
    <row r="16" spans="1:36" ht="11.25" customHeight="1">
      <c r="A16" s="325"/>
      <c r="B16" s="325"/>
      <c r="C16" s="325"/>
      <c r="D16" s="325"/>
      <c r="E16" s="325"/>
      <c r="F16" s="386"/>
      <c r="G16" s="502" t="s">
        <v>10</v>
      </c>
      <c r="H16" s="502"/>
      <c r="I16" s="502"/>
      <c r="J16" s="502"/>
      <c r="K16" s="502"/>
      <c r="L16" s="325"/>
    </row>
    <row r="17" spans="1:17" ht="15" customHeight="1">
      <c r="A17" s="325"/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</row>
    <row r="18" spans="1:17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388"/>
      <c r="F21" s="387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5" t="s">
        <v>236</v>
      </c>
      <c r="B22" s="505"/>
      <c r="C22" s="505"/>
      <c r="D22" s="505"/>
      <c r="E22" s="505"/>
      <c r="F22" s="505"/>
      <c r="G22" s="505"/>
      <c r="H22" s="505"/>
      <c r="I22" s="505"/>
      <c r="J22" s="325"/>
      <c r="K22" s="22" t="s">
        <v>15</v>
      </c>
      <c r="L22" s="23" t="s">
        <v>16</v>
      </c>
      <c r="M22" s="15"/>
    </row>
    <row r="23" spans="1:17" ht="12" customHeight="1">
      <c r="A23" s="505" t="s">
        <v>230</v>
      </c>
      <c r="B23" s="505"/>
      <c r="C23" s="505"/>
      <c r="D23" s="505"/>
      <c r="E23" s="505"/>
      <c r="F23" s="505"/>
      <c r="G23" s="505"/>
      <c r="H23" s="505"/>
      <c r="I23" s="505"/>
      <c r="J23" s="38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239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491" t="s">
        <v>19</v>
      </c>
      <c r="H25" s="491"/>
      <c r="I25" s="30" t="s">
        <v>232</v>
      </c>
      <c r="J25" s="31" t="s">
        <v>233</v>
      </c>
      <c r="K25" s="32" t="s">
        <v>234</v>
      </c>
      <c r="L25" s="32" t="s">
        <v>234</v>
      </c>
      <c r="M25" s="15"/>
    </row>
    <row r="26" spans="1:17" ht="14.25" customHeight="1">
      <c r="A26" s="519" t="s">
        <v>240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</row>
    <row r="27" spans="1:17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</row>
    <row r="28" spans="1:17" ht="55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</row>
    <row r="29" spans="1:17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80600</v>
      </c>
      <c r="J30" s="49">
        <f>SUM(J31+J42+J61+J82+J89+J109+J131+J150+J160)</f>
        <v>20000</v>
      </c>
      <c r="K30" s="50">
        <f>SUM(K31+K42+K61+K82+K89+K109+K131+K150+K160)</f>
        <v>20000</v>
      </c>
      <c r="L30" s="49">
        <f>SUM(L31+L42+L61+L82+L89+L109+L131+L150+L160)</f>
        <v>20000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80600</v>
      </c>
      <c r="J31" s="49">
        <f>SUM(J32+J38)</f>
        <v>20000</v>
      </c>
      <c r="K31" s="58">
        <f>SUM(K32+K38)</f>
        <v>20000</v>
      </c>
      <c r="L31" s="59">
        <f>SUM(L32+L38)</f>
        <v>20000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79400</v>
      </c>
      <c r="J32" s="49">
        <f>SUM(J33)</f>
        <v>19700</v>
      </c>
      <c r="K32" s="50">
        <f>SUM(K33)</f>
        <v>19700</v>
      </c>
      <c r="L32" s="49">
        <f>SUM(L33)</f>
        <v>19700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79400</v>
      </c>
      <c r="J33" s="49">
        <f t="shared" ref="J33:L34" si="0">SUM(J34)</f>
        <v>19700</v>
      </c>
      <c r="K33" s="49">
        <f t="shared" si="0"/>
        <v>19700</v>
      </c>
      <c r="L33" s="49">
        <f t="shared" si="0"/>
        <v>19700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79400</v>
      </c>
      <c r="J34" s="50">
        <f t="shared" si="0"/>
        <v>19700</v>
      </c>
      <c r="K34" s="50">
        <f t="shared" si="0"/>
        <v>19700</v>
      </c>
      <c r="L34" s="50">
        <f t="shared" si="0"/>
        <v>19700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79400</v>
      </c>
      <c r="J35" s="67">
        <v>19700</v>
      </c>
      <c r="K35" s="67">
        <v>19700</v>
      </c>
      <c r="L35" s="67">
        <v>19700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1200</v>
      </c>
      <c r="J38" s="49">
        <f t="shared" si="1"/>
        <v>300</v>
      </c>
      <c r="K38" s="50">
        <f t="shared" si="1"/>
        <v>300</v>
      </c>
      <c r="L38" s="49">
        <f t="shared" si="1"/>
        <v>300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1200</v>
      </c>
      <c r="J39" s="49">
        <f t="shared" si="1"/>
        <v>300</v>
      </c>
      <c r="K39" s="49">
        <f t="shared" si="1"/>
        <v>300</v>
      </c>
      <c r="L39" s="49">
        <f t="shared" si="1"/>
        <v>300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1200</v>
      </c>
      <c r="J40" s="49">
        <f t="shared" si="1"/>
        <v>300</v>
      </c>
      <c r="K40" s="49">
        <f t="shared" si="1"/>
        <v>300</v>
      </c>
      <c r="L40" s="49">
        <f t="shared" si="1"/>
        <v>300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1200</v>
      </c>
      <c r="J41" s="67">
        <v>300</v>
      </c>
      <c r="K41" s="67">
        <v>300</v>
      </c>
      <c r="L41" s="67">
        <v>300</v>
      </c>
      <c r="Q41" s="64"/>
      <c r="R41" s="64"/>
    </row>
    <row r="42" spans="1:19" ht="26.25" hidden="1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0</v>
      </c>
      <c r="J42" s="72">
        <f t="shared" si="2"/>
        <v>0</v>
      </c>
      <c r="K42" s="71">
        <f t="shared" si="2"/>
        <v>0</v>
      </c>
      <c r="L42" s="71">
        <f t="shared" si="2"/>
        <v>0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0</v>
      </c>
      <c r="J43" s="50">
        <f t="shared" si="2"/>
        <v>0</v>
      </c>
      <c r="K43" s="49">
        <f t="shared" si="2"/>
        <v>0</v>
      </c>
      <c r="L43" s="50">
        <f t="shared" si="2"/>
        <v>0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0</v>
      </c>
      <c r="J44" s="50">
        <f t="shared" si="2"/>
        <v>0</v>
      </c>
      <c r="K44" s="59">
        <f t="shared" si="2"/>
        <v>0</v>
      </c>
      <c r="L44" s="59">
        <f t="shared" si="2"/>
        <v>0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0</v>
      </c>
      <c r="J45" s="78">
        <f>SUM(J46:J60)</f>
        <v>0</v>
      </c>
      <c r="K45" s="79">
        <f>SUM(K46:K60)</f>
        <v>0</v>
      </c>
      <c r="L45" s="79">
        <f>SUM(L46:L60)</f>
        <v>0</v>
      </c>
      <c r="Q45" s="64"/>
      <c r="R45" s="64"/>
    </row>
    <row r="46" spans="1:19" ht="15.75" hidden="1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hidden="1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hidden="1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hidden="1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0</v>
      </c>
      <c r="J60" s="67">
        <v>0</v>
      </c>
      <c r="K60" s="67">
        <v>0</v>
      </c>
      <c r="L60" s="67">
        <v>0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5">I146</f>
        <v>0</v>
      </c>
      <c r="J145" s="91">
        <f t="shared" si="15"/>
        <v>0</v>
      </c>
      <c r="K145" s="50">
        <f t="shared" si="15"/>
        <v>0</v>
      </c>
      <c r="L145" s="49">
        <f t="shared" si="15"/>
        <v>0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5"/>
        <v>0</v>
      </c>
      <c r="J146" s="105">
        <f t="shared" si="15"/>
        <v>0</v>
      </c>
      <c r="K146" s="79">
        <f t="shared" si="15"/>
        <v>0</v>
      </c>
      <c r="L146" s="78">
        <f t="shared" si="15"/>
        <v>0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0</v>
      </c>
      <c r="J148" s="106">
        <v>0</v>
      </c>
      <c r="K148" s="106">
        <v>0</v>
      </c>
      <c r="L148" s="106">
        <v>0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9">SUM(I189:I192)</f>
        <v>0</v>
      </c>
      <c r="J188" s="49">
        <f t="shared" si="19"/>
        <v>0</v>
      </c>
      <c r="K188" s="49">
        <f t="shared" si="19"/>
        <v>0</v>
      </c>
      <c r="L188" s="49">
        <f t="shared" si="19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80600</v>
      </c>
      <c r="J360" s="101">
        <f>SUM(J30+J176)</f>
        <v>20000</v>
      </c>
      <c r="K360" s="101">
        <f>SUM(K30+K176)</f>
        <v>20000</v>
      </c>
      <c r="L360" s="101">
        <f>SUM(L30+L176)</f>
        <v>20000</v>
      </c>
    </row>
    <row r="361" spans="1:12" ht="18.75" customHeight="1">
      <c r="A361" s="325"/>
      <c r="B361" s="325"/>
      <c r="C361" s="325"/>
      <c r="D361" s="325"/>
      <c r="E361" s="325"/>
      <c r="F361" s="386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382" t="s">
        <v>223</v>
      </c>
      <c r="J363" s="325"/>
      <c r="K363" s="488" t="s">
        <v>224</v>
      </c>
      <c r="L363" s="488"/>
    </row>
    <row r="364" spans="1:12" ht="15.75" customHeight="1">
      <c r="A364" s="325"/>
      <c r="B364" s="325"/>
      <c r="C364" s="325"/>
      <c r="D364" s="325"/>
      <c r="E364" s="325"/>
      <c r="F364" s="386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25.5" customHeight="1">
      <c r="A366" s="325"/>
      <c r="B366" s="325"/>
      <c r="C366" s="325"/>
      <c r="D366" s="489" t="s">
        <v>227</v>
      </c>
      <c r="E366" s="490"/>
      <c r="F366" s="490"/>
      <c r="G366" s="490"/>
      <c r="H366" s="138"/>
      <c r="I366" s="139" t="s">
        <v>223</v>
      </c>
      <c r="J366" s="325"/>
      <c r="K366" s="488" t="s">
        <v>224</v>
      </c>
      <c r="L366" s="488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" right="0" top="0" bottom="0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S60" sqref="S6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386"/>
      <c r="G1" s="3"/>
      <c r="H1" s="4"/>
      <c r="I1" s="5"/>
      <c r="J1" s="388" t="s">
        <v>0</v>
      </c>
      <c r="K1" s="388"/>
      <c r="L1" s="388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386"/>
      <c r="G2" s="325"/>
      <c r="H2" s="4"/>
      <c r="I2" s="326"/>
      <c r="J2" s="388" t="s">
        <v>1</v>
      </c>
      <c r="K2" s="388"/>
      <c r="L2" s="388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386"/>
      <c r="G3" s="325"/>
      <c r="H3" s="9"/>
      <c r="I3" s="4"/>
      <c r="J3" s="388" t="s">
        <v>2</v>
      </c>
      <c r="K3" s="388"/>
      <c r="L3" s="388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386"/>
      <c r="G4" s="10" t="s">
        <v>3</v>
      </c>
      <c r="H4" s="4"/>
      <c r="I4" s="326"/>
      <c r="J4" s="388" t="s">
        <v>4</v>
      </c>
      <c r="K4" s="388"/>
      <c r="L4" s="388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386"/>
      <c r="G5" s="325"/>
      <c r="H5" s="12"/>
      <c r="I5" s="326"/>
      <c r="J5" s="388" t="s">
        <v>350</v>
      </c>
      <c r="K5" s="388"/>
      <c r="L5" s="388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386"/>
      <c r="G6" s="13" t="s">
        <v>5</v>
      </c>
      <c r="H6" s="388"/>
      <c r="I6" s="388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84"/>
      <c r="B8" s="385"/>
      <c r="C8" s="385"/>
      <c r="D8" s="385"/>
      <c r="E8" s="385"/>
      <c r="F8" s="385"/>
      <c r="G8" s="498" t="s">
        <v>7</v>
      </c>
      <c r="H8" s="498"/>
      <c r="I8" s="498"/>
      <c r="J8" s="498"/>
      <c r="K8" s="498"/>
      <c r="L8" s="38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386"/>
      <c r="G10" s="500" t="s">
        <v>351</v>
      </c>
      <c r="H10" s="500"/>
      <c r="I10" s="500"/>
      <c r="J10" s="500"/>
      <c r="K10" s="500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386"/>
      <c r="G11" s="501" t="s">
        <v>8</v>
      </c>
      <c r="H11" s="501"/>
      <c r="I11" s="501"/>
      <c r="J11" s="501"/>
      <c r="K11" s="501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386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386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386"/>
      <c r="G15" s="500" t="s">
        <v>467</v>
      </c>
      <c r="H15" s="500"/>
      <c r="I15" s="500"/>
      <c r="J15" s="500"/>
      <c r="K15" s="500"/>
      <c r="L15" s="325"/>
    </row>
    <row r="16" spans="1:36" ht="11.25" customHeight="1">
      <c r="A16" s="325"/>
      <c r="B16" s="325"/>
      <c r="C16" s="325"/>
      <c r="D16" s="325"/>
      <c r="E16" s="325"/>
      <c r="F16" s="386"/>
      <c r="G16" s="502" t="s">
        <v>10</v>
      </c>
      <c r="H16" s="502"/>
      <c r="I16" s="502"/>
      <c r="J16" s="502"/>
      <c r="K16" s="502"/>
      <c r="L16" s="325"/>
    </row>
    <row r="17" spans="1:17" ht="15" customHeight="1">
      <c r="A17" s="325"/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</row>
    <row r="18" spans="1:17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388"/>
      <c r="F21" s="387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5" t="s">
        <v>229</v>
      </c>
      <c r="B22" s="505"/>
      <c r="C22" s="505"/>
      <c r="D22" s="505"/>
      <c r="E22" s="505"/>
      <c r="F22" s="505"/>
      <c r="G22" s="505"/>
      <c r="H22" s="505"/>
      <c r="I22" s="505"/>
      <c r="J22" s="325"/>
      <c r="K22" s="22" t="s">
        <v>15</v>
      </c>
      <c r="L22" s="23" t="s">
        <v>16</v>
      </c>
      <c r="M22" s="15"/>
    </row>
    <row r="23" spans="1:17" ht="12" customHeight="1">
      <c r="A23" s="505" t="s">
        <v>230</v>
      </c>
      <c r="B23" s="505"/>
      <c r="C23" s="505"/>
      <c r="D23" s="505"/>
      <c r="E23" s="505"/>
      <c r="F23" s="505"/>
      <c r="G23" s="505"/>
      <c r="H23" s="505"/>
      <c r="I23" s="505"/>
      <c r="J23" s="38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241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491" t="s">
        <v>19</v>
      </c>
      <c r="H25" s="491"/>
      <c r="I25" s="30" t="s">
        <v>232</v>
      </c>
      <c r="J25" s="31" t="s">
        <v>233</v>
      </c>
      <c r="K25" s="32" t="s">
        <v>233</v>
      </c>
      <c r="L25" s="32" t="s">
        <v>234</v>
      </c>
      <c r="M25" s="15"/>
    </row>
    <row r="26" spans="1:17" ht="14.25" customHeight="1">
      <c r="A26" s="519" t="s">
        <v>242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</row>
    <row r="27" spans="1:17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</row>
    <row r="28" spans="1:17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</row>
    <row r="29" spans="1:17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45500</v>
      </c>
      <c r="J30" s="49">
        <f>SUM(J31+J42+J61+J82+J89+J109+J131+J150+J160)</f>
        <v>4500</v>
      </c>
      <c r="K30" s="50">
        <f>SUM(K31+K42+K61+K82+K89+K109+K131+K150+K160)</f>
        <v>2604.27</v>
      </c>
      <c r="L30" s="49">
        <f>SUM(L31+L42+L61+L82+L89+L109+L131+L150+L160)</f>
        <v>2604.27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100</v>
      </c>
      <c r="J31" s="49">
        <f>SUM(J32+J38)</f>
        <v>0</v>
      </c>
      <c r="K31" s="58">
        <f>SUM(K32+K38)</f>
        <v>0</v>
      </c>
      <c r="L31" s="59">
        <f>SUM(L32+L38)</f>
        <v>0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100</v>
      </c>
      <c r="J32" s="49">
        <f>SUM(J33)</f>
        <v>0</v>
      </c>
      <c r="K32" s="50">
        <f>SUM(K33)</f>
        <v>0</v>
      </c>
      <c r="L32" s="49">
        <f>SUM(L33)</f>
        <v>0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100</v>
      </c>
      <c r="J33" s="49">
        <f t="shared" ref="J33:L34" si="0">SUM(J34)</f>
        <v>0</v>
      </c>
      <c r="K33" s="49">
        <f t="shared" si="0"/>
        <v>0</v>
      </c>
      <c r="L33" s="49">
        <f t="shared" si="0"/>
        <v>0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100</v>
      </c>
      <c r="J34" s="50">
        <f t="shared" si="0"/>
        <v>0</v>
      </c>
      <c r="K34" s="50">
        <f t="shared" si="0"/>
        <v>0</v>
      </c>
      <c r="L34" s="50">
        <f t="shared" si="0"/>
        <v>0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100</v>
      </c>
      <c r="J35" s="67">
        <v>0</v>
      </c>
      <c r="K35" s="67">
        <v>0</v>
      </c>
      <c r="L35" s="67">
        <v>0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0</v>
      </c>
      <c r="J38" s="49">
        <f t="shared" si="1"/>
        <v>0</v>
      </c>
      <c r="K38" s="50">
        <f t="shared" si="1"/>
        <v>0</v>
      </c>
      <c r="L38" s="49">
        <f t="shared" si="1"/>
        <v>0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0</v>
      </c>
      <c r="J39" s="49">
        <f t="shared" si="1"/>
        <v>0</v>
      </c>
      <c r="K39" s="49">
        <f t="shared" si="1"/>
        <v>0</v>
      </c>
      <c r="L39" s="49">
        <f t="shared" si="1"/>
        <v>0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0</v>
      </c>
      <c r="J40" s="49">
        <f t="shared" si="1"/>
        <v>0</v>
      </c>
      <c r="K40" s="49">
        <f t="shared" si="1"/>
        <v>0</v>
      </c>
      <c r="L40" s="49">
        <f t="shared" si="1"/>
        <v>0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0</v>
      </c>
      <c r="J41" s="67">
        <v>0</v>
      </c>
      <c r="K41" s="67">
        <v>0</v>
      </c>
      <c r="L41" s="67">
        <v>0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45400</v>
      </c>
      <c r="J42" s="72">
        <f t="shared" si="2"/>
        <v>4500</v>
      </c>
      <c r="K42" s="71">
        <f t="shared" si="2"/>
        <v>2604.27</v>
      </c>
      <c r="L42" s="71">
        <f t="shared" si="2"/>
        <v>2604.27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45400</v>
      </c>
      <c r="J43" s="50">
        <f t="shared" si="2"/>
        <v>4500</v>
      </c>
      <c r="K43" s="49">
        <f t="shared" si="2"/>
        <v>2604.27</v>
      </c>
      <c r="L43" s="50">
        <f t="shared" si="2"/>
        <v>2604.27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45400</v>
      </c>
      <c r="J44" s="50">
        <f t="shared" si="2"/>
        <v>4500</v>
      </c>
      <c r="K44" s="59">
        <f t="shared" si="2"/>
        <v>2604.27</v>
      </c>
      <c r="L44" s="59">
        <f t="shared" si="2"/>
        <v>2604.27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45400</v>
      </c>
      <c r="J45" s="78">
        <f>SUM(J46:J60)</f>
        <v>4500</v>
      </c>
      <c r="K45" s="79">
        <f>SUM(K46:K60)</f>
        <v>2604.27</v>
      </c>
      <c r="L45" s="79">
        <f>SUM(L46:L60)</f>
        <v>2604.27</v>
      </c>
      <c r="Q45" s="64"/>
      <c r="R45" s="64"/>
    </row>
    <row r="46" spans="1:19" ht="15.75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36500</v>
      </c>
      <c r="J46" s="67">
        <v>3500</v>
      </c>
      <c r="K46" s="67">
        <v>2510.62</v>
      </c>
      <c r="L46" s="67">
        <v>2510.62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900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3000</v>
      </c>
      <c r="J54" s="67">
        <v>700</v>
      </c>
      <c r="K54" s="67">
        <v>0</v>
      </c>
      <c r="L54" s="67">
        <v>0</v>
      </c>
      <c r="Q54" s="64"/>
      <c r="R54" s="64"/>
    </row>
    <row r="55" spans="1:19" ht="15.75" hidden="1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500</v>
      </c>
      <c r="J57" s="67">
        <v>0</v>
      </c>
      <c r="K57" s="67">
        <v>0</v>
      </c>
      <c r="L57" s="67">
        <v>0</v>
      </c>
      <c r="Q57" s="64"/>
      <c r="R57" s="64"/>
    </row>
    <row r="58" spans="1:19" ht="27.75" hidden="1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4500</v>
      </c>
      <c r="J60" s="67">
        <v>300</v>
      </c>
      <c r="K60" s="67">
        <v>93.65</v>
      </c>
      <c r="L60" s="67">
        <v>93.65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hidden="1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5">I146</f>
        <v>0</v>
      </c>
      <c r="J145" s="91">
        <f t="shared" si="15"/>
        <v>0</v>
      </c>
      <c r="K145" s="50">
        <f t="shared" si="15"/>
        <v>0</v>
      </c>
      <c r="L145" s="49">
        <f t="shared" si="15"/>
        <v>0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5"/>
        <v>0</v>
      </c>
      <c r="J146" s="105">
        <f t="shared" si="15"/>
        <v>0</v>
      </c>
      <c r="K146" s="79">
        <f t="shared" si="15"/>
        <v>0</v>
      </c>
      <c r="L146" s="78">
        <f t="shared" si="15"/>
        <v>0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</row>
    <row r="148" spans="1:12" ht="15" hidden="1" customHeight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0</v>
      </c>
      <c r="J148" s="106">
        <v>0</v>
      </c>
      <c r="K148" s="106">
        <v>0</v>
      </c>
      <c r="L148" s="106">
        <v>0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9">SUM(I189:I192)</f>
        <v>0</v>
      </c>
      <c r="J188" s="49">
        <f t="shared" si="19"/>
        <v>0</v>
      </c>
      <c r="K188" s="49">
        <f t="shared" si="19"/>
        <v>0</v>
      </c>
      <c r="L188" s="49">
        <f t="shared" si="19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45500</v>
      </c>
      <c r="J360" s="101">
        <f>SUM(J30+J176)</f>
        <v>4500</v>
      </c>
      <c r="K360" s="101">
        <f>SUM(K30+K176)</f>
        <v>2604.27</v>
      </c>
      <c r="L360" s="101">
        <f>SUM(L30+L176)</f>
        <v>2604.27</v>
      </c>
    </row>
    <row r="361" spans="1:12" ht="18.75" customHeight="1">
      <c r="A361" s="325"/>
      <c r="B361" s="325"/>
      <c r="C361" s="325"/>
      <c r="D361" s="325"/>
      <c r="E361" s="325"/>
      <c r="F361" s="386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382" t="s">
        <v>223</v>
      </c>
      <c r="J363" s="325"/>
      <c r="K363" s="488" t="s">
        <v>224</v>
      </c>
      <c r="L363" s="488"/>
    </row>
    <row r="364" spans="1:12" ht="15.75" customHeight="1">
      <c r="A364" s="325"/>
      <c r="B364" s="325"/>
      <c r="C364" s="325"/>
      <c r="D364" s="325"/>
      <c r="E364" s="325"/>
      <c r="F364" s="386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18.75">
      <c r="A366" s="325"/>
      <c r="B366" s="325"/>
      <c r="C366" s="325"/>
      <c r="D366" s="489" t="s">
        <v>227</v>
      </c>
      <c r="E366" s="490"/>
      <c r="F366" s="490"/>
      <c r="G366" s="490"/>
      <c r="H366" s="138"/>
      <c r="I366" s="139" t="s">
        <v>223</v>
      </c>
      <c r="J366" s="325"/>
      <c r="K366" s="488" t="s">
        <v>224</v>
      </c>
      <c r="L366" s="488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" right="0" top="0" bottom="0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13" workbookViewId="0">
      <selection activeCell="Q15" sqref="Q15"/>
    </sheetView>
  </sheetViews>
  <sheetFormatPr defaultRowHeight="15"/>
  <cols>
    <col min="1" max="1" width="2.85546875" customWidth="1"/>
    <col min="2" max="2" width="3.42578125" customWidth="1"/>
    <col min="3" max="3" width="2.42578125" customWidth="1"/>
    <col min="4" max="4" width="2.85546875" customWidth="1"/>
    <col min="5" max="5" width="2.7109375" customWidth="1"/>
    <col min="6" max="6" width="2.5703125" customWidth="1"/>
    <col min="7" max="7" width="25.28515625" customWidth="1"/>
    <col min="8" max="8" width="6" customWidth="1"/>
    <col min="10" max="10" width="10.7109375" customWidth="1"/>
    <col min="11" max="11" width="13" customWidth="1"/>
  </cols>
  <sheetData>
    <row r="1" spans="1:11">
      <c r="A1" s="447"/>
      <c r="B1" s="447"/>
      <c r="C1" s="447"/>
      <c r="D1" s="447"/>
      <c r="E1" s="447"/>
      <c r="F1" s="447"/>
      <c r="G1" s="447"/>
      <c r="H1" s="398" t="s">
        <v>443</v>
      </c>
      <c r="I1" s="399"/>
      <c r="J1" s="400"/>
      <c r="K1" s="447"/>
    </row>
    <row r="2" spans="1:11">
      <c r="A2" s="447"/>
      <c r="B2" s="447"/>
      <c r="C2" s="447"/>
      <c r="D2" s="447"/>
      <c r="E2" s="447"/>
      <c r="F2" s="447"/>
      <c r="G2" s="447"/>
      <c r="H2" s="398" t="s">
        <v>444</v>
      </c>
      <c r="I2" s="399"/>
      <c r="J2" s="400"/>
      <c r="K2" s="447"/>
    </row>
    <row r="3" spans="1:11" ht="15.75">
      <c r="A3" s="447"/>
      <c r="B3" s="447"/>
      <c r="C3" s="447"/>
      <c r="D3" s="447"/>
      <c r="E3" s="447"/>
      <c r="F3" s="447"/>
      <c r="G3" s="447"/>
      <c r="H3" s="398" t="s">
        <v>445</v>
      </c>
      <c r="I3" s="399"/>
      <c r="J3" s="401"/>
      <c r="K3" s="447"/>
    </row>
    <row r="4" spans="1:11" ht="15.75">
      <c r="A4" s="447"/>
      <c r="B4" s="447"/>
      <c r="C4" s="447"/>
      <c r="D4" s="447"/>
      <c r="E4" s="447"/>
      <c r="F4" s="447"/>
      <c r="G4" s="447"/>
      <c r="H4" s="402"/>
      <c r="I4" s="400"/>
      <c r="J4" s="401"/>
      <c r="K4" s="447"/>
    </row>
    <row r="5" spans="1:11">
      <c r="A5" s="447"/>
      <c r="B5" s="446"/>
      <c r="C5" s="446"/>
      <c r="D5" s="446"/>
      <c r="E5" s="446"/>
      <c r="F5" s="447"/>
      <c r="G5" s="522" t="s">
        <v>446</v>
      </c>
      <c r="H5" s="522"/>
      <c r="I5" s="522"/>
      <c r="J5" s="522"/>
      <c r="K5" s="522"/>
    </row>
    <row r="6" spans="1:11">
      <c r="A6" s="447"/>
      <c r="B6" s="446"/>
      <c r="C6" s="446"/>
      <c r="D6" s="446"/>
      <c r="E6" s="446"/>
      <c r="F6" s="447"/>
      <c r="G6" s="523" t="s">
        <v>5</v>
      </c>
      <c r="H6" s="523"/>
      <c r="I6" s="523"/>
      <c r="J6" s="523"/>
      <c r="K6" s="523"/>
    </row>
    <row r="7" spans="1:11">
      <c r="A7" s="446"/>
      <c r="B7" s="446"/>
      <c r="C7" s="446"/>
      <c r="D7" s="446"/>
      <c r="E7" s="448"/>
      <c r="F7" s="448"/>
      <c r="G7" s="524" t="s">
        <v>6</v>
      </c>
      <c r="H7" s="524"/>
      <c r="I7" s="524"/>
      <c r="J7" s="524"/>
      <c r="K7" s="524"/>
    </row>
    <row r="8" spans="1:11" ht="9" customHeight="1">
      <c r="A8" s="446"/>
      <c r="B8" s="446"/>
      <c r="C8" s="446"/>
      <c r="D8" s="446"/>
      <c r="E8" s="446"/>
      <c r="F8" s="450"/>
      <c r="G8" s="525"/>
      <c r="H8" s="525"/>
      <c r="I8" s="521"/>
      <c r="J8" s="521"/>
      <c r="K8" s="521"/>
    </row>
    <row r="9" spans="1:11" ht="17.25" customHeight="1">
      <c r="A9" s="526" t="s">
        <v>447</v>
      </c>
      <c r="B9" s="527"/>
      <c r="C9" s="527"/>
      <c r="D9" s="527"/>
      <c r="E9" s="527"/>
      <c r="F9" s="527"/>
      <c r="G9" s="527"/>
      <c r="H9" s="527"/>
      <c r="I9" s="527"/>
      <c r="J9" s="527"/>
      <c r="K9" s="527"/>
    </row>
    <row r="10" spans="1:11" ht="8.25" customHeight="1">
      <c r="A10" s="452"/>
      <c r="B10" s="453"/>
      <c r="C10" s="453"/>
      <c r="D10" s="453"/>
      <c r="E10" s="453"/>
      <c r="F10" s="453"/>
      <c r="G10" s="453"/>
      <c r="H10" s="453"/>
      <c r="I10" s="453"/>
      <c r="J10" s="453"/>
      <c r="K10" s="453"/>
    </row>
    <row r="11" spans="1:11">
      <c r="A11" s="520" t="s">
        <v>468</v>
      </c>
      <c r="B11" s="521"/>
      <c r="C11" s="521"/>
      <c r="D11" s="521"/>
      <c r="E11" s="521"/>
      <c r="F11" s="521"/>
      <c r="G11" s="521"/>
      <c r="H11" s="521"/>
      <c r="I11" s="521"/>
      <c r="J11" s="521"/>
      <c r="K11" s="521"/>
    </row>
    <row r="12" spans="1:11">
      <c r="A12" s="452"/>
      <c r="B12" s="453"/>
      <c r="C12" s="453"/>
      <c r="D12" s="453"/>
      <c r="E12" s="453"/>
      <c r="F12" s="453"/>
      <c r="G12" s="521" t="s">
        <v>351</v>
      </c>
      <c r="H12" s="521"/>
      <c r="I12" s="521"/>
      <c r="J12" s="521"/>
      <c r="K12" s="521"/>
    </row>
    <row r="13" spans="1:11">
      <c r="A13" s="452"/>
      <c r="B13" s="453"/>
      <c r="C13" s="453"/>
      <c r="D13" s="453"/>
      <c r="E13" s="453"/>
      <c r="F13" s="453"/>
      <c r="G13" s="521" t="s">
        <v>8</v>
      </c>
      <c r="H13" s="521"/>
      <c r="I13" s="521"/>
      <c r="J13" s="521"/>
      <c r="K13" s="521"/>
    </row>
    <row r="14" spans="1:11" ht="9" customHeight="1">
      <c r="A14" s="452"/>
      <c r="B14" s="453"/>
      <c r="C14" s="453"/>
      <c r="D14" s="453"/>
      <c r="E14" s="453"/>
      <c r="F14" s="453"/>
      <c r="G14" s="450"/>
      <c r="H14" s="450"/>
      <c r="I14" s="450"/>
      <c r="J14" s="450"/>
      <c r="K14" s="450"/>
    </row>
    <row r="15" spans="1:11">
      <c r="A15" s="520" t="s">
        <v>9</v>
      </c>
      <c r="B15" s="521"/>
      <c r="C15" s="521"/>
      <c r="D15" s="521"/>
      <c r="E15" s="521"/>
      <c r="F15" s="521"/>
      <c r="G15" s="521"/>
      <c r="H15" s="521"/>
      <c r="I15" s="521"/>
      <c r="J15" s="521"/>
      <c r="K15" s="521"/>
    </row>
    <row r="16" spans="1:11">
      <c r="A16" s="450" t="s">
        <v>448</v>
      </c>
      <c r="B16" s="450"/>
      <c r="C16" s="450"/>
      <c r="D16" s="450"/>
      <c r="E16" s="450"/>
      <c r="F16" s="450"/>
      <c r="G16" s="521" t="s">
        <v>469</v>
      </c>
      <c r="H16" s="521"/>
      <c r="I16" s="530"/>
      <c r="J16" s="530"/>
      <c r="K16" s="530"/>
    </row>
    <row r="17" spans="1:11">
      <c r="A17" s="451"/>
      <c r="B17" s="450"/>
      <c r="C17" s="450"/>
      <c r="D17" s="450"/>
      <c r="E17" s="450"/>
      <c r="F17" s="450"/>
      <c r="G17" s="450" t="s">
        <v>449</v>
      </c>
      <c r="H17" s="450"/>
      <c r="I17" s="447"/>
      <c r="J17" s="447"/>
      <c r="K17" s="403"/>
    </row>
    <row r="18" spans="1:11">
      <c r="A18" s="521"/>
      <c r="B18" s="521"/>
      <c r="C18" s="521"/>
      <c r="D18" s="521"/>
      <c r="E18" s="521"/>
      <c r="F18" s="521"/>
      <c r="G18" s="521"/>
      <c r="H18" s="521"/>
      <c r="I18" s="521"/>
      <c r="J18" s="521"/>
      <c r="K18" s="521"/>
    </row>
    <row r="19" spans="1:11">
      <c r="A19" s="451"/>
      <c r="B19" s="450"/>
      <c r="C19" s="450"/>
      <c r="D19" s="450"/>
      <c r="E19" s="450"/>
      <c r="F19" s="450"/>
      <c r="G19" s="450"/>
      <c r="H19" s="450"/>
      <c r="I19" s="404"/>
      <c r="J19" s="405"/>
      <c r="K19" s="406" t="s">
        <v>12</v>
      </c>
    </row>
    <row r="20" spans="1:11">
      <c r="A20" s="451"/>
      <c r="B20" s="450"/>
      <c r="C20" s="450"/>
      <c r="D20" s="450"/>
      <c r="E20" s="450"/>
      <c r="F20" s="450"/>
      <c r="G20" s="450"/>
      <c r="H20" s="450"/>
      <c r="I20" s="407"/>
      <c r="J20" s="407" t="s">
        <v>450</v>
      </c>
      <c r="K20" s="408" t="s">
        <v>16</v>
      </c>
    </row>
    <row r="21" spans="1:11">
      <c r="A21" s="451"/>
      <c r="B21" s="450"/>
      <c r="C21" s="450"/>
      <c r="D21" s="450"/>
      <c r="E21" s="450"/>
      <c r="F21" s="450"/>
      <c r="G21" s="450"/>
      <c r="H21" s="450"/>
      <c r="I21" s="407"/>
      <c r="J21" s="407" t="s">
        <v>14</v>
      </c>
      <c r="K21" s="408"/>
    </row>
    <row r="22" spans="1:11">
      <c r="A22" s="451"/>
      <c r="B22" s="450"/>
      <c r="C22" s="450"/>
      <c r="D22" s="450"/>
      <c r="E22" s="450"/>
      <c r="F22" s="450"/>
      <c r="G22" s="450"/>
      <c r="H22" s="450"/>
      <c r="I22" s="409"/>
      <c r="J22" s="407" t="s">
        <v>15</v>
      </c>
      <c r="K22" s="408"/>
    </row>
    <row r="23" spans="1:11" ht="5.25" customHeight="1">
      <c r="A23" s="446"/>
      <c r="B23" s="446"/>
      <c r="C23" s="446"/>
      <c r="D23" s="446"/>
      <c r="E23" s="446"/>
      <c r="F23" s="446"/>
      <c r="G23" s="450"/>
      <c r="H23" s="450"/>
      <c r="I23" s="410"/>
      <c r="J23" s="410"/>
      <c r="K23" s="411"/>
    </row>
    <row r="24" spans="1:11" ht="12" customHeight="1">
      <c r="A24" s="446"/>
      <c r="B24" s="446"/>
      <c r="C24" s="446"/>
      <c r="D24" s="446"/>
      <c r="E24" s="446"/>
      <c r="F24" s="446"/>
      <c r="G24" s="412"/>
      <c r="H24" s="450"/>
      <c r="I24" s="410"/>
      <c r="J24" s="410"/>
      <c r="K24" s="409" t="s">
        <v>359</v>
      </c>
    </row>
    <row r="25" spans="1:11" ht="15" customHeight="1">
      <c r="A25" s="531" t="s">
        <v>21</v>
      </c>
      <c r="B25" s="532"/>
      <c r="C25" s="532"/>
      <c r="D25" s="532"/>
      <c r="E25" s="532"/>
      <c r="F25" s="532"/>
      <c r="G25" s="531" t="s">
        <v>22</v>
      </c>
      <c r="H25" s="531" t="s">
        <v>451</v>
      </c>
      <c r="I25" s="533" t="s">
        <v>360</v>
      </c>
      <c r="J25" s="534"/>
      <c r="K25" s="534"/>
    </row>
    <row r="26" spans="1:11">
      <c r="A26" s="532"/>
      <c r="B26" s="532"/>
      <c r="C26" s="532"/>
      <c r="D26" s="532"/>
      <c r="E26" s="532"/>
      <c r="F26" s="532"/>
      <c r="G26" s="531"/>
      <c r="H26" s="531"/>
      <c r="I26" s="535" t="s">
        <v>361</v>
      </c>
      <c r="J26" s="535"/>
      <c r="K26" s="536"/>
    </row>
    <row r="27" spans="1:11" ht="24.75" customHeight="1">
      <c r="A27" s="532"/>
      <c r="B27" s="532"/>
      <c r="C27" s="532"/>
      <c r="D27" s="532"/>
      <c r="E27" s="532"/>
      <c r="F27" s="532"/>
      <c r="G27" s="531"/>
      <c r="H27" s="531"/>
      <c r="I27" s="531" t="s">
        <v>362</v>
      </c>
      <c r="J27" s="531" t="s">
        <v>363</v>
      </c>
      <c r="K27" s="537"/>
    </row>
    <row r="28" spans="1:11" ht="36">
      <c r="A28" s="532"/>
      <c r="B28" s="532"/>
      <c r="C28" s="532"/>
      <c r="D28" s="532"/>
      <c r="E28" s="532"/>
      <c r="F28" s="532"/>
      <c r="G28" s="531"/>
      <c r="H28" s="531"/>
      <c r="I28" s="531"/>
      <c r="J28" s="444" t="s">
        <v>364</v>
      </c>
      <c r="K28" s="444" t="s">
        <v>452</v>
      </c>
    </row>
    <row r="29" spans="1:11">
      <c r="A29" s="538">
        <v>1</v>
      </c>
      <c r="B29" s="538"/>
      <c r="C29" s="538"/>
      <c r="D29" s="538"/>
      <c r="E29" s="538"/>
      <c r="F29" s="538"/>
      <c r="G29" s="445">
        <v>2</v>
      </c>
      <c r="H29" s="445">
        <v>3</v>
      </c>
      <c r="I29" s="445">
        <v>4</v>
      </c>
      <c r="J29" s="445">
        <v>5</v>
      </c>
      <c r="K29" s="445">
        <v>6</v>
      </c>
    </row>
    <row r="30" spans="1:11">
      <c r="A30" s="413">
        <v>2</v>
      </c>
      <c r="B30" s="413"/>
      <c r="C30" s="414"/>
      <c r="D30" s="414"/>
      <c r="E30" s="414"/>
      <c r="F30" s="414"/>
      <c r="G30" s="415" t="s">
        <v>453</v>
      </c>
      <c r="H30" s="416">
        <v>1</v>
      </c>
      <c r="I30" s="417">
        <f>I31+I37+I39+I42+I47+I59+I65+I74+I80</f>
        <v>2131.0500000000002</v>
      </c>
      <c r="J30" s="417">
        <f>J31+J37+J39+J42+J47+J59+J65+J74+J80</f>
        <v>185783.6</v>
      </c>
      <c r="K30" s="417">
        <f>K31+K37+K39+K42+K47+K59+K65+K74+K80</f>
        <v>0</v>
      </c>
    </row>
    <row r="31" spans="1:11" ht="33.75" customHeight="1">
      <c r="A31" s="413">
        <v>2</v>
      </c>
      <c r="B31" s="413">
        <v>1</v>
      </c>
      <c r="C31" s="413"/>
      <c r="D31" s="413"/>
      <c r="E31" s="413"/>
      <c r="F31" s="413"/>
      <c r="G31" s="418" t="s">
        <v>33</v>
      </c>
      <c r="H31" s="416">
        <v>2</v>
      </c>
      <c r="I31" s="417">
        <f>I32+I36</f>
        <v>0</v>
      </c>
      <c r="J31" s="417">
        <f>J32+J36</f>
        <v>165567.61000000002</v>
      </c>
      <c r="K31" s="417">
        <f>K32+K36</f>
        <v>0</v>
      </c>
    </row>
    <row r="32" spans="1:11" ht="15" customHeight="1">
      <c r="A32" s="414">
        <v>2</v>
      </c>
      <c r="B32" s="414">
        <v>1</v>
      </c>
      <c r="C32" s="414">
        <v>1</v>
      </c>
      <c r="D32" s="414"/>
      <c r="E32" s="414"/>
      <c r="F32" s="414"/>
      <c r="G32" s="419" t="s">
        <v>454</v>
      </c>
      <c r="H32" s="445">
        <v>3</v>
      </c>
      <c r="I32" s="420">
        <f>I33+I35</f>
        <v>0</v>
      </c>
      <c r="J32" s="420">
        <f>J33+J35</f>
        <v>163085.45000000001</v>
      </c>
      <c r="K32" s="420">
        <f>K33+K35</f>
        <v>0</v>
      </c>
    </row>
    <row r="33" spans="1:11" ht="18" customHeight="1">
      <c r="A33" s="414">
        <v>2</v>
      </c>
      <c r="B33" s="414">
        <v>1</v>
      </c>
      <c r="C33" s="414">
        <v>1</v>
      </c>
      <c r="D33" s="414">
        <v>1</v>
      </c>
      <c r="E33" s="414">
        <v>1</v>
      </c>
      <c r="F33" s="414">
        <v>1</v>
      </c>
      <c r="G33" s="419" t="s">
        <v>365</v>
      </c>
      <c r="H33" s="445">
        <v>4</v>
      </c>
      <c r="I33" s="420"/>
      <c r="J33" s="420">
        <v>163085.45000000001</v>
      </c>
      <c r="K33" s="420"/>
    </row>
    <row r="34" spans="1:11" ht="19.5" customHeight="1">
      <c r="A34" s="414"/>
      <c r="B34" s="414"/>
      <c r="C34" s="414"/>
      <c r="D34" s="414"/>
      <c r="E34" s="414"/>
      <c r="F34" s="414"/>
      <c r="G34" s="419" t="s">
        <v>366</v>
      </c>
      <c r="H34" s="445">
        <v>5</v>
      </c>
      <c r="I34" s="420"/>
      <c r="J34" s="420">
        <v>29136.92</v>
      </c>
      <c r="K34" s="420"/>
    </row>
    <row r="35" spans="1:11" ht="13.5" customHeight="1">
      <c r="A35" s="414">
        <v>2</v>
      </c>
      <c r="B35" s="414">
        <v>1</v>
      </c>
      <c r="C35" s="414">
        <v>1</v>
      </c>
      <c r="D35" s="414">
        <v>1</v>
      </c>
      <c r="E35" s="414">
        <v>2</v>
      </c>
      <c r="F35" s="414">
        <v>1</v>
      </c>
      <c r="G35" s="419" t="s">
        <v>36</v>
      </c>
      <c r="H35" s="445">
        <v>6</v>
      </c>
      <c r="I35" s="420"/>
      <c r="J35" s="420"/>
      <c r="K35" s="420"/>
    </row>
    <row r="36" spans="1:11" ht="18" customHeight="1">
      <c r="A36" s="414">
        <v>2</v>
      </c>
      <c r="B36" s="414">
        <v>1</v>
      </c>
      <c r="C36" s="414">
        <v>2</v>
      </c>
      <c r="D36" s="414"/>
      <c r="E36" s="414"/>
      <c r="F36" s="414"/>
      <c r="G36" s="419" t="s">
        <v>37</v>
      </c>
      <c r="H36" s="445">
        <v>7</v>
      </c>
      <c r="I36" s="420"/>
      <c r="J36" s="420">
        <v>2482.16</v>
      </c>
      <c r="K36" s="420"/>
    </row>
    <row r="37" spans="1:11" ht="24.75" customHeight="1">
      <c r="A37" s="413">
        <v>2</v>
      </c>
      <c r="B37" s="413">
        <v>2</v>
      </c>
      <c r="C37" s="413"/>
      <c r="D37" s="413"/>
      <c r="E37" s="413"/>
      <c r="F37" s="413"/>
      <c r="G37" s="418" t="s">
        <v>455</v>
      </c>
      <c r="H37" s="416">
        <v>8</v>
      </c>
      <c r="I37" s="421">
        <f>I38</f>
        <v>2131.0500000000002</v>
      </c>
      <c r="J37" s="421">
        <f>J38</f>
        <v>18851.189999999999</v>
      </c>
      <c r="K37" s="421">
        <f>K38</f>
        <v>0</v>
      </c>
    </row>
    <row r="38" spans="1:11" ht="24.75" customHeight="1">
      <c r="A38" s="414">
        <v>2</v>
      </c>
      <c r="B38" s="414">
        <v>2</v>
      </c>
      <c r="C38" s="414">
        <v>1</v>
      </c>
      <c r="D38" s="414"/>
      <c r="E38" s="414"/>
      <c r="F38" s="414"/>
      <c r="G38" s="419" t="s">
        <v>455</v>
      </c>
      <c r="H38" s="445">
        <v>9</v>
      </c>
      <c r="I38" s="420">
        <v>2131.0500000000002</v>
      </c>
      <c r="J38" s="420">
        <v>18851.189999999999</v>
      </c>
      <c r="K38" s="420"/>
    </row>
    <row r="39" spans="1:11" ht="15" hidden="1" customHeight="1">
      <c r="A39" s="413">
        <v>2</v>
      </c>
      <c r="B39" s="413">
        <v>3</v>
      </c>
      <c r="C39" s="413"/>
      <c r="D39" s="413"/>
      <c r="E39" s="413"/>
      <c r="F39" s="413"/>
      <c r="G39" s="418" t="s">
        <v>54</v>
      </c>
      <c r="H39" s="416">
        <v>10</v>
      </c>
      <c r="I39" s="417">
        <f>I40+I41</f>
        <v>0</v>
      </c>
      <c r="J39" s="417">
        <f>J40+J41</f>
        <v>0</v>
      </c>
      <c r="K39" s="417">
        <f>K40+K41</f>
        <v>0</v>
      </c>
    </row>
    <row r="40" spans="1:11" ht="15" hidden="1" customHeight="1">
      <c r="A40" s="414">
        <v>2</v>
      </c>
      <c r="B40" s="414">
        <v>3</v>
      </c>
      <c r="C40" s="414">
        <v>1</v>
      </c>
      <c r="D40" s="414"/>
      <c r="E40" s="414"/>
      <c r="F40" s="414"/>
      <c r="G40" s="419" t="s">
        <v>55</v>
      </c>
      <c r="H40" s="445">
        <v>11</v>
      </c>
      <c r="I40" s="420"/>
      <c r="J40" s="420"/>
      <c r="K40" s="420"/>
    </row>
    <row r="41" spans="1:11" ht="15" hidden="1" customHeight="1">
      <c r="A41" s="414">
        <v>2</v>
      </c>
      <c r="B41" s="414">
        <v>3</v>
      </c>
      <c r="C41" s="414">
        <v>2</v>
      </c>
      <c r="D41" s="414"/>
      <c r="E41" s="414"/>
      <c r="F41" s="414"/>
      <c r="G41" s="419" t="s">
        <v>66</v>
      </c>
      <c r="H41" s="445">
        <v>12</v>
      </c>
      <c r="I41" s="420"/>
      <c r="J41" s="420"/>
      <c r="K41" s="420"/>
    </row>
    <row r="42" spans="1:11" ht="15" hidden="1" customHeight="1">
      <c r="A42" s="413">
        <v>2</v>
      </c>
      <c r="B42" s="413">
        <v>4</v>
      </c>
      <c r="C42" s="413"/>
      <c r="D42" s="413"/>
      <c r="E42" s="413"/>
      <c r="F42" s="413"/>
      <c r="G42" s="418" t="s">
        <v>67</v>
      </c>
      <c r="H42" s="416">
        <v>13</v>
      </c>
      <c r="I42" s="417">
        <f>I43</f>
        <v>0</v>
      </c>
      <c r="J42" s="417">
        <f>J43</f>
        <v>0</v>
      </c>
      <c r="K42" s="417">
        <f>K43</f>
        <v>0</v>
      </c>
    </row>
    <row r="43" spans="1:11" ht="15" hidden="1" customHeight="1">
      <c r="A43" s="414">
        <v>2</v>
      </c>
      <c r="B43" s="414">
        <v>4</v>
      </c>
      <c r="C43" s="414">
        <v>1</v>
      </c>
      <c r="D43" s="414"/>
      <c r="E43" s="414"/>
      <c r="F43" s="414"/>
      <c r="G43" s="419" t="s">
        <v>456</v>
      </c>
      <c r="H43" s="445">
        <v>14</v>
      </c>
      <c r="I43" s="420">
        <f>I44+I45+I46</f>
        <v>0</v>
      </c>
      <c r="J43" s="420">
        <f>J44+J45+J46</f>
        <v>0</v>
      </c>
      <c r="K43" s="420">
        <f>K44+K45+K46</f>
        <v>0</v>
      </c>
    </row>
    <row r="44" spans="1:11" ht="15" hidden="1" customHeight="1">
      <c r="A44" s="414">
        <v>2</v>
      </c>
      <c r="B44" s="414">
        <v>4</v>
      </c>
      <c r="C44" s="414">
        <v>1</v>
      </c>
      <c r="D44" s="414">
        <v>1</v>
      </c>
      <c r="E44" s="414">
        <v>1</v>
      </c>
      <c r="F44" s="414">
        <v>1</v>
      </c>
      <c r="G44" s="419" t="s">
        <v>69</v>
      </c>
      <c r="H44" s="445">
        <v>15</v>
      </c>
      <c r="I44" s="420"/>
      <c r="J44" s="420"/>
      <c r="K44" s="420"/>
    </row>
    <row r="45" spans="1:11" ht="15" hidden="1" customHeight="1">
      <c r="A45" s="414">
        <v>2</v>
      </c>
      <c r="B45" s="414">
        <v>4</v>
      </c>
      <c r="C45" s="414">
        <v>1</v>
      </c>
      <c r="D45" s="414">
        <v>1</v>
      </c>
      <c r="E45" s="414">
        <v>1</v>
      </c>
      <c r="F45" s="414">
        <v>2</v>
      </c>
      <c r="G45" s="419" t="s">
        <v>70</v>
      </c>
      <c r="H45" s="445">
        <v>16</v>
      </c>
      <c r="I45" s="420"/>
      <c r="J45" s="420"/>
      <c r="K45" s="420"/>
    </row>
    <row r="46" spans="1:11" ht="15" hidden="1" customHeight="1">
      <c r="A46" s="414">
        <v>2</v>
      </c>
      <c r="B46" s="414">
        <v>4</v>
      </c>
      <c r="C46" s="414">
        <v>1</v>
      </c>
      <c r="D46" s="414">
        <v>1</v>
      </c>
      <c r="E46" s="414">
        <v>1</v>
      </c>
      <c r="F46" s="414">
        <v>3</v>
      </c>
      <c r="G46" s="419" t="s">
        <v>71</v>
      </c>
      <c r="H46" s="445">
        <v>17</v>
      </c>
      <c r="I46" s="420"/>
      <c r="J46" s="420"/>
      <c r="K46" s="420"/>
    </row>
    <row r="47" spans="1:11" ht="15" hidden="1" customHeight="1">
      <c r="A47" s="413">
        <v>2</v>
      </c>
      <c r="B47" s="413">
        <v>5</v>
      </c>
      <c r="C47" s="413"/>
      <c r="D47" s="413"/>
      <c r="E47" s="413"/>
      <c r="F47" s="413"/>
      <c r="G47" s="418" t="s">
        <v>72</v>
      </c>
      <c r="H47" s="416">
        <v>18</v>
      </c>
      <c r="I47" s="417">
        <f>I48+I51+I54</f>
        <v>0</v>
      </c>
      <c r="J47" s="417">
        <f>J48+J51+J54</f>
        <v>0</v>
      </c>
      <c r="K47" s="417">
        <f>K48+K51+K54</f>
        <v>0</v>
      </c>
    </row>
    <row r="48" spans="1:11" ht="0.75" hidden="1" customHeight="1">
      <c r="A48" s="414">
        <v>2</v>
      </c>
      <c r="B48" s="414">
        <v>5</v>
      </c>
      <c r="C48" s="414">
        <v>1</v>
      </c>
      <c r="D48" s="414"/>
      <c r="E48" s="414"/>
      <c r="F48" s="414"/>
      <c r="G48" s="419" t="s">
        <v>73</v>
      </c>
      <c r="H48" s="445">
        <v>19</v>
      </c>
      <c r="I48" s="420">
        <f>I49+I50</f>
        <v>0</v>
      </c>
      <c r="J48" s="420">
        <f>J49+J50</f>
        <v>0</v>
      </c>
      <c r="K48" s="420">
        <f>K49+K50</f>
        <v>0</v>
      </c>
    </row>
    <row r="49" spans="1:11" ht="15" hidden="1" customHeight="1">
      <c r="A49" s="414">
        <v>2</v>
      </c>
      <c r="B49" s="414">
        <v>5</v>
      </c>
      <c r="C49" s="414">
        <v>1</v>
      </c>
      <c r="D49" s="414">
        <v>1</v>
      </c>
      <c r="E49" s="414">
        <v>1</v>
      </c>
      <c r="F49" s="414">
        <v>1</v>
      </c>
      <c r="G49" s="419" t="s">
        <v>74</v>
      </c>
      <c r="H49" s="445">
        <v>20</v>
      </c>
      <c r="I49" s="420"/>
      <c r="J49" s="420"/>
      <c r="K49" s="420"/>
    </row>
    <row r="50" spans="1:11" ht="15" hidden="1" customHeight="1">
      <c r="A50" s="414">
        <v>2</v>
      </c>
      <c r="B50" s="414">
        <v>5</v>
      </c>
      <c r="C50" s="414">
        <v>1</v>
      </c>
      <c r="D50" s="414">
        <v>1</v>
      </c>
      <c r="E50" s="414">
        <v>1</v>
      </c>
      <c r="F50" s="414">
        <v>2</v>
      </c>
      <c r="G50" s="419" t="s">
        <v>75</v>
      </c>
      <c r="H50" s="445">
        <v>21</v>
      </c>
      <c r="I50" s="420"/>
      <c r="J50" s="420"/>
      <c r="K50" s="420"/>
    </row>
    <row r="51" spans="1:11" ht="15" hidden="1" customHeight="1">
      <c r="A51" s="414">
        <v>2</v>
      </c>
      <c r="B51" s="414">
        <v>5</v>
      </c>
      <c r="C51" s="414">
        <v>2</v>
      </c>
      <c r="D51" s="414"/>
      <c r="E51" s="414"/>
      <c r="F51" s="414"/>
      <c r="G51" s="419" t="s">
        <v>76</v>
      </c>
      <c r="H51" s="445">
        <v>22</v>
      </c>
      <c r="I51" s="420">
        <f>I52+I53</f>
        <v>0</v>
      </c>
      <c r="J51" s="420">
        <f>J52+J53</f>
        <v>0</v>
      </c>
      <c r="K51" s="420">
        <f>K52+K53</f>
        <v>0</v>
      </c>
    </row>
    <row r="52" spans="1:11" ht="15" hidden="1" customHeight="1">
      <c r="A52" s="414">
        <v>2</v>
      </c>
      <c r="B52" s="414">
        <v>5</v>
      </c>
      <c r="C52" s="414">
        <v>2</v>
      </c>
      <c r="D52" s="414">
        <v>1</v>
      </c>
      <c r="E52" s="414">
        <v>1</v>
      </c>
      <c r="F52" s="414">
        <v>1</v>
      </c>
      <c r="G52" s="419" t="s">
        <v>77</v>
      </c>
      <c r="H52" s="445">
        <v>23</v>
      </c>
      <c r="I52" s="420"/>
      <c r="J52" s="420"/>
      <c r="K52" s="420"/>
    </row>
    <row r="53" spans="1:11" ht="15" hidden="1" customHeight="1">
      <c r="A53" s="414">
        <v>2</v>
      </c>
      <c r="B53" s="414">
        <v>5</v>
      </c>
      <c r="C53" s="414">
        <v>2</v>
      </c>
      <c r="D53" s="414">
        <v>1</v>
      </c>
      <c r="E53" s="414">
        <v>1</v>
      </c>
      <c r="F53" s="414">
        <v>2</v>
      </c>
      <c r="G53" s="419" t="s">
        <v>369</v>
      </c>
      <c r="H53" s="445">
        <v>24</v>
      </c>
      <c r="I53" s="420"/>
      <c r="J53" s="420"/>
      <c r="K53" s="420"/>
    </row>
    <row r="54" spans="1:11" ht="15" hidden="1" customHeight="1">
      <c r="A54" s="414">
        <v>2</v>
      </c>
      <c r="B54" s="414">
        <v>5</v>
      </c>
      <c r="C54" s="414">
        <v>3</v>
      </c>
      <c r="D54" s="414"/>
      <c r="E54" s="414"/>
      <c r="F54" s="414"/>
      <c r="G54" s="419" t="s">
        <v>79</v>
      </c>
      <c r="H54" s="445">
        <v>25</v>
      </c>
      <c r="I54" s="420">
        <f>I55+I56+I57+I58</f>
        <v>0</v>
      </c>
      <c r="J54" s="420">
        <f>J55+J56+J57+J58</f>
        <v>0</v>
      </c>
      <c r="K54" s="420">
        <f>K55+K56+K57+K58</f>
        <v>0</v>
      </c>
    </row>
    <row r="55" spans="1:11" ht="15" hidden="1" customHeight="1">
      <c r="A55" s="414">
        <v>2</v>
      </c>
      <c r="B55" s="414">
        <v>5</v>
      </c>
      <c r="C55" s="414">
        <v>3</v>
      </c>
      <c r="D55" s="414">
        <v>1</v>
      </c>
      <c r="E55" s="414">
        <v>1</v>
      </c>
      <c r="F55" s="414">
        <v>1</v>
      </c>
      <c r="G55" s="419" t="s">
        <v>80</v>
      </c>
      <c r="H55" s="445">
        <v>26</v>
      </c>
      <c r="I55" s="420"/>
      <c r="J55" s="420"/>
      <c r="K55" s="420"/>
    </row>
    <row r="56" spans="1:11" ht="15" hidden="1" customHeight="1">
      <c r="A56" s="414">
        <v>2</v>
      </c>
      <c r="B56" s="414">
        <v>5</v>
      </c>
      <c r="C56" s="414">
        <v>3</v>
      </c>
      <c r="D56" s="414">
        <v>1</v>
      </c>
      <c r="E56" s="414">
        <v>1</v>
      </c>
      <c r="F56" s="414">
        <v>2</v>
      </c>
      <c r="G56" s="419" t="s">
        <v>81</v>
      </c>
      <c r="H56" s="445">
        <v>27</v>
      </c>
      <c r="I56" s="420"/>
      <c r="J56" s="420"/>
      <c r="K56" s="420"/>
    </row>
    <row r="57" spans="1:11" ht="15" hidden="1" customHeight="1">
      <c r="A57" s="414">
        <v>2</v>
      </c>
      <c r="B57" s="414">
        <v>5</v>
      </c>
      <c r="C57" s="414">
        <v>3</v>
      </c>
      <c r="D57" s="414">
        <v>2</v>
      </c>
      <c r="E57" s="414">
        <v>1</v>
      </c>
      <c r="F57" s="414">
        <v>1</v>
      </c>
      <c r="G57" s="422" t="s">
        <v>82</v>
      </c>
      <c r="H57" s="445">
        <v>28</v>
      </c>
      <c r="I57" s="420"/>
      <c r="J57" s="420"/>
      <c r="K57" s="420"/>
    </row>
    <row r="58" spans="1:11" ht="15" hidden="1" customHeight="1">
      <c r="A58" s="414">
        <v>2</v>
      </c>
      <c r="B58" s="414">
        <v>5</v>
      </c>
      <c r="C58" s="414">
        <v>3</v>
      </c>
      <c r="D58" s="414">
        <v>2</v>
      </c>
      <c r="E58" s="414">
        <v>1</v>
      </c>
      <c r="F58" s="414">
        <v>2</v>
      </c>
      <c r="G58" s="422" t="s">
        <v>83</v>
      </c>
      <c r="H58" s="445">
        <v>29</v>
      </c>
      <c r="I58" s="420"/>
      <c r="J58" s="420"/>
      <c r="K58" s="420"/>
    </row>
    <row r="59" spans="1:11" ht="15" hidden="1" customHeight="1">
      <c r="A59" s="413">
        <v>2</v>
      </c>
      <c r="B59" s="413">
        <v>6</v>
      </c>
      <c r="C59" s="413"/>
      <c r="D59" s="413"/>
      <c r="E59" s="413"/>
      <c r="F59" s="413"/>
      <c r="G59" s="418" t="s">
        <v>84</v>
      </c>
      <c r="H59" s="416">
        <v>30</v>
      </c>
      <c r="I59" s="417">
        <f>I60+I61+I62+I63+I64</f>
        <v>0</v>
      </c>
      <c r="J59" s="417">
        <f>J60+J61+J62+J63+J64</f>
        <v>0</v>
      </c>
      <c r="K59" s="417">
        <f>K60+K61+K62+K63+K64</f>
        <v>0</v>
      </c>
    </row>
    <row r="60" spans="1:11" ht="15" hidden="1" customHeight="1">
      <c r="A60" s="414">
        <v>2</v>
      </c>
      <c r="B60" s="414">
        <v>6</v>
      </c>
      <c r="C60" s="414">
        <v>1</v>
      </c>
      <c r="D60" s="414"/>
      <c r="E60" s="414"/>
      <c r="F60" s="414"/>
      <c r="G60" s="419" t="s">
        <v>370</v>
      </c>
      <c r="H60" s="445">
        <v>31</v>
      </c>
      <c r="I60" s="420"/>
      <c r="J60" s="420"/>
      <c r="K60" s="420"/>
    </row>
    <row r="61" spans="1:11" ht="15" hidden="1" customHeight="1">
      <c r="A61" s="414">
        <v>2</v>
      </c>
      <c r="B61" s="414">
        <v>6</v>
      </c>
      <c r="C61" s="414">
        <v>2</v>
      </c>
      <c r="D61" s="414"/>
      <c r="E61" s="414"/>
      <c r="F61" s="414"/>
      <c r="G61" s="419" t="s">
        <v>371</v>
      </c>
      <c r="H61" s="445">
        <v>32</v>
      </c>
      <c r="I61" s="420"/>
      <c r="J61" s="420"/>
      <c r="K61" s="420"/>
    </row>
    <row r="62" spans="1:11" ht="15" hidden="1" customHeight="1">
      <c r="A62" s="414">
        <v>2</v>
      </c>
      <c r="B62" s="414">
        <v>6</v>
      </c>
      <c r="C62" s="414">
        <v>3</v>
      </c>
      <c r="D62" s="414"/>
      <c r="E62" s="414"/>
      <c r="F62" s="414"/>
      <c r="G62" s="419" t="s">
        <v>372</v>
      </c>
      <c r="H62" s="445">
        <v>33</v>
      </c>
      <c r="I62" s="420"/>
      <c r="J62" s="420"/>
      <c r="K62" s="420"/>
    </row>
    <row r="63" spans="1:11" ht="15" hidden="1" customHeight="1">
      <c r="A63" s="414">
        <v>2</v>
      </c>
      <c r="B63" s="414">
        <v>6</v>
      </c>
      <c r="C63" s="414">
        <v>4</v>
      </c>
      <c r="D63" s="414"/>
      <c r="E63" s="414"/>
      <c r="F63" s="414"/>
      <c r="G63" s="419" t="s">
        <v>90</v>
      </c>
      <c r="H63" s="445">
        <v>34</v>
      </c>
      <c r="I63" s="420"/>
      <c r="J63" s="420"/>
      <c r="K63" s="420"/>
    </row>
    <row r="64" spans="1:11" ht="15" hidden="1" customHeight="1">
      <c r="A64" s="414">
        <v>2</v>
      </c>
      <c r="B64" s="414">
        <v>6</v>
      </c>
      <c r="C64" s="414">
        <v>5</v>
      </c>
      <c r="D64" s="414"/>
      <c r="E64" s="414"/>
      <c r="F64" s="414"/>
      <c r="G64" s="419" t="s">
        <v>93</v>
      </c>
      <c r="H64" s="445">
        <v>35</v>
      </c>
      <c r="I64" s="420"/>
      <c r="J64" s="420"/>
      <c r="K64" s="420"/>
    </row>
    <row r="65" spans="1:11" ht="18.75" customHeight="1">
      <c r="A65" s="413">
        <v>2</v>
      </c>
      <c r="B65" s="413">
        <v>7</v>
      </c>
      <c r="C65" s="414"/>
      <c r="D65" s="414"/>
      <c r="E65" s="414"/>
      <c r="F65" s="414"/>
      <c r="G65" s="418" t="s">
        <v>94</v>
      </c>
      <c r="H65" s="416">
        <v>36</v>
      </c>
      <c r="I65" s="417">
        <f>I66+I69+I73</f>
        <v>0</v>
      </c>
      <c r="J65" s="417">
        <f>J66+J69+J73</f>
        <v>1364.8</v>
      </c>
      <c r="K65" s="417">
        <f>K66+K69+K73</f>
        <v>0</v>
      </c>
    </row>
    <row r="66" spans="1:11" ht="15" hidden="1" customHeight="1">
      <c r="A66" s="414">
        <v>2</v>
      </c>
      <c r="B66" s="414">
        <v>7</v>
      </c>
      <c r="C66" s="414">
        <v>1</v>
      </c>
      <c r="D66" s="414"/>
      <c r="E66" s="414"/>
      <c r="F66" s="414"/>
      <c r="G66" s="423" t="s">
        <v>457</v>
      </c>
      <c r="H66" s="445">
        <v>37</v>
      </c>
      <c r="I66" s="420">
        <f>I67+I68</f>
        <v>0</v>
      </c>
      <c r="J66" s="420">
        <f>J67+J68</f>
        <v>0</v>
      </c>
      <c r="K66" s="420">
        <f>K67+K68</f>
        <v>0</v>
      </c>
    </row>
    <row r="67" spans="1:11" ht="15" hidden="1" customHeight="1">
      <c r="A67" s="414">
        <v>2</v>
      </c>
      <c r="B67" s="414">
        <v>7</v>
      </c>
      <c r="C67" s="414">
        <v>1</v>
      </c>
      <c r="D67" s="414">
        <v>1</v>
      </c>
      <c r="E67" s="414">
        <v>1</v>
      </c>
      <c r="F67" s="414">
        <v>1</v>
      </c>
      <c r="G67" s="423" t="s">
        <v>96</v>
      </c>
      <c r="H67" s="445">
        <v>38</v>
      </c>
      <c r="I67" s="420"/>
      <c r="J67" s="420"/>
      <c r="K67" s="420"/>
    </row>
    <row r="68" spans="1:11" ht="15" hidden="1" customHeight="1">
      <c r="A68" s="414">
        <v>2</v>
      </c>
      <c r="B68" s="414">
        <v>7</v>
      </c>
      <c r="C68" s="414">
        <v>1</v>
      </c>
      <c r="D68" s="414">
        <v>1</v>
      </c>
      <c r="E68" s="414">
        <v>1</v>
      </c>
      <c r="F68" s="414">
        <v>2</v>
      </c>
      <c r="G68" s="423" t="s">
        <v>97</v>
      </c>
      <c r="H68" s="445">
        <v>39</v>
      </c>
      <c r="I68" s="420"/>
      <c r="J68" s="420"/>
      <c r="K68" s="420"/>
    </row>
    <row r="69" spans="1:11" ht="15" hidden="1" customHeight="1">
      <c r="A69" s="414">
        <v>2</v>
      </c>
      <c r="B69" s="414">
        <v>7</v>
      </c>
      <c r="C69" s="414">
        <v>2</v>
      </c>
      <c r="D69" s="414"/>
      <c r="E69" s="414"/>
      <c r="F69" s="414"/>
      <c r="G69" s="419" t="s">
        <v>373</v>
      </c>
      <c r="H69" s="445">
        <v>40</v>
      </c>
      <c r="I69" s="420">
        <f>I70+I71+I72</f>
        <v>0</v>
      </c>
      <c r="J69" s="420">
        <f>J70+J71+J72</f>
        <v>0</v>
      </c>
      <c r="K69" s="420">
        <f>K70+K71+K72</f>
        <v>0</v>
      </c>
    </row>
    <row r="70" spans="1:11" ht="15" hidden="1" customHeight="1">
      <c r="A70" s="414">
        <v>2</v>
      </c>
      <c r="B70" s="414">
        <v>7</v>
      </c>
      <c r="C70" s="414">
        <v>2</v>
      </c>
      <c r="D70" s="414">
        <v>1</v>
      </c>
      <c r="E70" s="414">
        <v>1</v>
      </c>
      <c r="F70" s="414">
        <v>1</v>
      </c>
      <c r="G70" s="419" t="s">
        <v>374</v>
      </c>
      <c r="H70" s="445">
        <v>41</v>
      </c>
      <c r="I70" s="420"/>
      <c r="J70" s="420"/>
      <c r="K70" s="420"/>
    </row>
    <row r="71" spans="1:11" ht="15" hidden="1" customHeight="1">
      <c r="A71" s="414">
        <v>2</v>
      </c>
      <c r="B71" s="414">
        <v>7</v>
      </c>
      <c r="C71" s="414">
        <v>2</v>
      </c>
      <c r="D71" s="414">
        <v>1</v>
      </c>
      <c r="E71" s="414">
        <v>1</v>
      </c>
      <c r="F71" s="414">
        <v>2</v>
      </c>
      <c r="G71" s="419" t="s">
        <v>375</v>
      </c>
      <c r="H71" s="445">
        <v>42</v>
      </c>
      <c r="I71" s="420"/>
      <c r="J71" s="420"/>
      <c r="K71" s="420"/>
    </row>
    <row r="72" spans="1:11" ht="15" hidden="1" customHeight="1">
      <c r="A72" s="414">
        <v>2</v>
      </c>
      <c r="B72" s="414">
        <v>7</v>
      </c>
      <c r="C72" s="414">
        <v>2</v>
      </c>
      <c r="D72" s="414">
        <v>2</v>
      </c>
      <c r="E72" s="414">
        <v>1</v>
      </c>
      <c r="F72" s="414">
        <v>1</v>
      </c>
      <c r="G72" s="419" t="s">
        <v>102</v>
      </c>
      <c r="H72" s="445">
        <v>43</v>
      </c>
      <c r="I72" s="420"/>
      <c r="J72" s="420"/>
      <c r="K72" s="420"/>
    </row>
    <row r="73" spans="1:11" ht="21.75" customHeight="1">
      <c r="A73" s="414">
        <v>2</v>
      </c>
      <c r="B73" s="414">
        <v>7</v>
      </c>
      <c r="C73" s="414">
        <v>3</v>
      </c>
      <c r="D73" s="414"/>
      <c r="E73" s="414"/>
      <c r="F73" s="414"/>
      <c r="G73" s="419" t="s">
        <v>103</v>
      </c>
      <c r="H73" s="445">
        <v>44</v>
      </c>
      <c r="I73" s="420"/>
      <c r="J73" s="420">
        <v>1364.8</v>
      </c>
      <c r="K73" s="420"/>
    </row>
    <row r="74" spans="1:11" ht="0.75" hidden="1" customHeight="1">
      <c r="A74" s="413">
        <v>2</v>
      </c>
      <c r="B74" s="413">
        <v>8</v>
      </c>
      <c r="C74" s="413"/>
      <c r="D74" s="413"/>
      <c r="E74" s="413"/>
      <c r="F74" s="413"/>
      <c r="G74" s="418" t="s">
        <v>458</v>
      </c>
      <c r="H74" s="416">
        <v>45</v>
      </c>
      <c r="I74" s="417">
        <f>I75+I79</f>
        <v>0</v>
      </c>
      <c r="J74" s="417">
        <f>J75+J79</f>
        <v>0</v>
      </c>
      <c r="K74" s="417">
        <f>K75+K79</f>
        <v>0</v>
      </c>
    </row>
    <row r="75" spans="1:11" ht="15" hidden="1" customHeight="1">
      <c r="A75" s="414">
        <v>2</v>
      </c>
      <c r="B75" s="414">
        <v>8</v>
      </c>
      <c r="C75" s="414">
        <v>1</v>
      </c>
      <c r="D75" s="414">
        <v>1</v>
      </c>
      <c r="E75" s="414"/>
      <c r="F75" s="414"/>
      <c r="G75" s="419" t="s">
        <v>107</v>
      </c>
      <c r="H75" s="445">
        <v>46</v>
      </c>
      <c r="I75" s="420">
        <f>I76+I77+I78</f>
        <v>0</v>
      </c>
      <c r="J75" s="420">
        <f>J76+J77+J78</f>
        <v>0</v>
      </c>
      <c r="K75" s="420">
        <f>K76+K77+K78</f>
        <v>0</v>
      </c>
    </row>
    <row r="76" spans="1:11" ht="15" hidden="1" customHeight="1">
      <c r="A76" s="414">
        <v>2</v>
      </c>
      <c r="B76" s="414">
        <v>8</v>
      </c>
      <c r="C76" s="414">
        <v>1</v>
      </c>
      <c r="D76" s="414">
        <v>1</v>
      </c>
      <c r="E76" s="414">
        <v>1</v>
      </c>
      <c r="F76" s="414">
        <v>1</v>
      </c>
      <c r="G76" s="419" t="s">
        <v>376</v>
      </c>
      <c r="H76" s="445">
        <v>47</v>
      </c>
      <c r="I76" s="420"/>
      <c r="J76" s="420"/>
      <c r="K76" s="420"/>
    </row>
    <row r="77" spans="1:11" ht="15" hidden="1" customHeight="1">
      <c r="A77" s="414">
        <v>2</v>
      </c>
      <c r="B77" s="414">
        <v>8</v>
      </c>
      <c r="C77" s="414">
        <v>1</v>
      </c>
      <c r="D77" s="414">
        <v>1</v>
      </c>
      <c r="E77" s="414">
        <v>1</v>
      </c>
      <c r="F77" s="414">
        <v>2</v>
      </c>
      <c r="G77" s="419" t="s">
        <v>377</v>
      </c>
      <c r="H77" s="445">
        <v>48</v>
      </c>
      <c r="I77" s="420"/>
      <c r="J77" s="420"/>
      <c r="K77" s="420"/>
    </row>
    <row r="78" spans="1:11" ht="15" hidden="1" customHeight="1">
      <c r="A78" s="414">
        <v>2</v>
      </c>
      <c r="B78" s="414">
        <v>8</v>
      </c>
      <c r="C78" s="414">
        <v>1</v>
      </c>
      <c r="D78" s="414">
        <v>1</v>
      </c>
      <c r="E78" s="414">
        <v>1</v>
      </c>
      <c r="F78" s="414">
        <v>3</v>
      </c>
      <c r="G78" s="422" t="s">
        <v>352</v>
      </c>
      <c r="H78" s="445">
        <v>49</v>
      </c>
      <c r="I78" s="420"/>
      <c r="J78" s="420"/>
      <c r="K78" s="420"/>
    </row>
    <row r="79" spans="1:11" ht="15" hidden="1" customHeight="1">
      <c r="A79" s="414">
        <v>2</v>
      </c>
      <c r="B79" s="414">
        <v>8</v>
      </c>
      <c r="C79" s="414">
        <v>1</v>
      </c>
      <c r="D79" s="414">
        <v>2</v>
      </c>
      <c r="E79" s="414"/>
      <c r="F79" s="414"/>
      <c r="G79" s="419" t="s">
        <v>110</v>
      </c>
      <c r="H79" s="445">
        <v>50</v>
      </c>
      <c r="I79" s="420"/>
      <c r="J79" s="420"/>
      <c r="K79" s="420"/>
    </row>
    <row r="80" spans="1:11" ht="15" hidden="1" customHeight="1">
      <c r="A80" s="424">
        <v>2</v>
      </c>
      <c r="B80" s="424">
        <v>9</v>
      </c>
      <c r="C80" s="424"/>
      <c r="D80" s="424"/>
      <c r="E80" s="424"/>
      <c r="F80" s="424"/>
      <c r="G80" s="418" t="s">
        <v>459</v>
      </c>
      <c r="H80" s="416">
        <v>51</v>
      </c>
      <c r="I80" s="417"/>
      <c r="J80" s="417"/>
      <c r="K80" s="417"/>
    </row>
    <row r="81" spans="1:11" ht="0.75" hidden="1" customHeight="1">
      <c r="A81" s="413">
        <v>3</v>
      </c>
      <c r="B81" s="413"/>
      <c r="C81" s="413"/>
      <c r="D81" s="413"/>
      <c r="E81" s="413"/>
      <c r="F81" s="413"/>
      <c r="G81" s="418" t="s">
        <v>378</v>
      </c>
      <c r="H81" s="416">
        <v>52</v>
      </c>
      <c r="I81" s="417">
        <f>I82+I88+I89</f>
        <v>0</v>
      </c>
      <c r="J81" s="417">
        <f>J82+J88+J89</f>
        <v>0</v>
      </c>
      <c r="K81" s="417">
        <f>K82+K88+K89</f>
        <v>0</v>
      </c>
    </row>
    <row r="82" spans="1:11" ht="15" hidden="1" customHeight="1">
      <c r="A82" s="413">
        <v>3</v>
      </c>
      <c r="B82" s="413">
        <v>1</v>
      </c>
      <c r="C82" s="413"/>
      <c r="D82" s="413"/>
      <c r="E82" s="413"/>
      <c r="F82" s="413"/>
      <c r="G82" s="418" t="s">
        <v>126</v>
      </c>
      <c r="H82" s="416">
        <v>53</v>
      </c>
      <c r="I82" s="417">
        <f>I83+I84+I85+I86+I87</f>
        <v>0</v>
      </c>
      <c r="J82" s="417">
        <f>J83+J84+J85+J86+J87</f>
        <v>0</v>
      </c>
      <c r="K82" s="417">
        <f>K83+K84+K85+K86+K87</f>
        <v>0</v>
      </c>
    </row>
    <row r="83" spans="1:11" ht="15" hidden="1" customHeight="1">
      <c r="A83" s="425">
        <v>3</v>
      </c>
      <c r="B83" s="425">
        <v>1</v>
      </c>
      <c r="C83" s="425">
        <v>1</v>
      </c>
      <c r="D83" s="426"/>
      <c r="E83" s="426"/>
      <c r="F83" s="426"/>
      <c r="G83" s="419" t="s">
        <v>460</v>
      </c>
      <c r="H83" s="445">
        <v>54</v>
      </c>
      <c r="I83" s="420"/>
      <c r="J83" s="420"/>
      <c r="K83" s="420"/>
    </row>
    <row r="84" spans="1:11" ht="15" hidden="1" customHeight="1">
      <c r="A84" s="425">
        <v>3</v>
      </c>
      <c r="B84" s="425">
        <v>1</v>
      </c>
      <c r="C84" s="425">
        <v>2</v>
      </c>
      <c r="D84" s="425"/>
      <c r="E84" s="426"/>
      <c r="F84" s="426"/>
      <c r="G84" s="422" t="s">
        <v>143</v>
      </c>
      <c r="H84" s="445">
        <v>55</v>
      </c>
      <c r="I84" s="420"/>
      <c r="J84" s="420"/>
      <c r="K84" s="420"/>
    </row>
    <row r="85" spans="1:11" ht="15" hidden="1" customHeight="1">
      <c r="A85" s="425">
        <v>3</v>
      </c>
      <c r="B85" s="425">
        <v>1</v>
      </c>
      <c r="C85" s="425">
        <v>3</v>
      </c>
      <c r="D85" s="425"/>
      <c r="E85" s="425"/>
      <c r="F85" s="425"/>
      <c r="G85" s="422" t="s">
        <v>148</v>
      </c>
      <c r="H85" s="445">
        <v>56</v>
      </c>
      <c r="I85" s="420"/>
      <c r="J85" s="420"/>
      <c r="K85" s="420"/>
    </row>
    <row r="86" spans="1:11" ht="15" hidden="1" customHeight="1">
      <c r="A86" s="425">
        <v>3</v>
      </c>
      <c r="B86" s="425">
        <v>1</v>
      </c>
      <c r="C86" s="425">
        <v>4</v>
      </c>
      <c r="D86" s="425"/>
      <c r="E86" s="425"/>
      <c r="F86" s="425"/>
      <c r="G86" s="422" t="s">
        <v>157</v>
      </c>
      <c r="H86" s="445">
        <v>57</v>
      </c>
      <c r="I86" s="420"/>
      <c r="J86" s="420"/>
      <c r="K86" s="420"/>
    </row>
    <row r="87" spans="1:11" ht="15" hidden="1" customHeight="1">
      <c r="A87" s="425">
        <v>3</v>
      </c>
      <c r="B87" s="425">
        <v>1</v>
      </c>
      <c r="C87" s="425">
        <v>5</v>
      </c>
      <c r="D87" s="425"/>
      <c r="E87" s="425"/>
      <c r="F87" s="425"/>
      <c r="G87" s="422" t="s">
        <v>379</v>
      </c>
      <c r="H87" s="445">
        <v>58</v>
      </c>
      <c r="I87" s="420"/>
      <c r="J87" s="420"/>
      <c r="K87" s="420"/>
    </row>
    <row r="88" spans="1:11" ht="15" hidden="1" customHeight="1">
      <c r="A88" s="426">
        <v>3</v>
      </c>
      <c r="B88" s="426">
        <v>2</v>
      </c>
      <c r="C88" s="426"/>
      <c r="D88" s="426"/>
      <c r="E88" s="426"/>
      <c r="F88" s="426"/>
      <c r="G88" s="427" t="s">
        <v>461</v>
      </c>
      <c r="H88" s="416">
        <v>59</v>
      </c>
      <c r="I88" s="417"/>
      <c r="J88" s="417"/>
      <c r="K88" s="417"/>
    </row>
    <row r="89" spans="1:11" ht="15" hidden="1" customHeight="1">
      <c r="A89" s="426">
        <v>3</v>
      </c>
      <c r="B89" s="426">
        <v>3</v>
      </c>
      <c r="C89" s="426"/>
      <c r="D89" s="426"/>
      <c r="E89" s="426"/>
      <c r="F89" s="426"/>
      <c r="G89" s="427" t="s">
        <v>200</v>
      </c>
      <c r="H89" s="416">
        <v>60</v>
      </c>
      <c r="I89" s="417"/>
      <c r="J89" s="417"/>
      <c r="K89" s="417"/>
    </row>
    <row r="90" spans="1:11">
      <c r="A90" s="413"/>
      <c r="B90" s="413"/>
      <c r="C90" s="413"/>
      <c r="D90" s="413"/>
      <c r="E90" s="413"/>
      <c r="F90" s="413"/>
      <c r="G90" s="418" t="s">
        <v>462</v>
      </c>
      <c r="H90" s="416">
        <v>61</v>
      </c>
      <c r="I90" s="417">
        <f>I30+I81</f>
        <v>2131.0500000000002</v>
      </c>
      <c r="J90" s="417">
        <f>J30+J81</f>
        <v>185783.6</v>
      </c>
      <c r="K90" s="417">
        <f>K30+K81</f>
        <v>0</v>
      </c>
    </row>
    <row r="91" spans="1:11">
      <c r="A91" s="428"/>
      <c r="B91" s="428"/>
      <c r="C91" s="428"/>
      <c r="D91" s="429"/>
      <c r="E91" s="429"/>
      <c r="F91" s="429"/>
      <c r="G91" s="429"/>
      <c r="H91" s="446"/>
      <c r="I91" s="448"/>
      <c r="J91" s="448"/>
      <c r="K91" s="430"/>
    </row>
    <row r="92" spans="1:11">
      <c r="A92" s="448" t="s">
        <v>463</v>
      </c>
      <c r="B92" s="447"/>
      <c r="C92" s="447"/>
      <c r="D92" s="447"/>
      <c r="E92" s="447"/>
      <c r="F92" s="447"/>
      <c r="G92" s="447"/>
      <c r="H92" s="381"/>
      <c r="I92" s="431"/>
      <c r="J92" s="447"/>
      <c r="K92" s="447"/>
    </row>
    <row r="93" spans="1:11">
      <c r="A93" s="447"/>
      <c r="B93" s="447"/>
      <c r="C93" s="447"/>
      <c r="D93" s="447"/>
      <c r="E93" s="447"/>
      <c r="F93" s="447"/>
      <c r="G93" s="447"/>
      <c r="H93" s="449"/>
      <c r="I93" s="400"/>
      <c r="J93" s="400"/>
      <c r="K93" s="400"/>
    </row>
    <row r="94" spans="1:11">
      <c r="A94" s="432" t="s">
        <v>220</v>
      </c>
      <c r="B94" s="433"/>
      <c r="C94" s="433"/>
      <c r="D94" s="433"/>
      <c r="E94" s="433"/>
      <c r="F94" s="433"/>
      <c r="G94" s="433"/>
      <c r="H94" s="434"/>
      <c r="I94" s="435"/>
      <c r="J94" s="435"/>
      <c r="K94" s="436" t="s">
        <v>221</v>
      </c>
    </row>
    <row r="95" spans="1:11">
      <c r="A95" s="525" t="s">
        <v>464</v>
      </c>
      <c r="B95" s="530"/>
      <c r="C95" s="530"/>
      <c r="D95" s="530"/>
      <c r="E95" s="530"/>
      <c r="F95" s="530"/>
      <c r="G95" s="530"/>
      <c r="H95" s="449"/>
      <c r="I95" s="437" t="s">
        <v>223</v>
      </c>
      <c r="J95" s="437"/>
      <c r="K95" s="438" t="s">
        <v>224</v>
      </c>
    </row>
    <row r="96" spans="1:11">
      <c r="A96" s="448"/>
      <c r="B96" s="448"/>
      <c r="C96" s="439"/>
      <c r="D96" s="448"/>
      <c r="E96" s="448"/>
      <c r="F96" s="539"/>
      <c r="G96" s="530"/>
      <c r="H96" s="449"/>
      <c r="I96" s="440"/>
      <c r="J96" s="441"/>
      <c r="K96" s="441"/>
    </row>
    <row r="97" spans="1:11">
      <c r="A97" s="432" t="s">
        <v>225</v>
      </c>
      <c r="B97" s="432"/>
      <c r="C97" s="432"/>
      <c r="D97" s="432"/>
      <c r="E97" s="432"/>
      <c r="F97" s="432"/>
      <c r="G97" s="432"/>
      <c r="H97" s="449"/>
      <c r="I97" s="435"/>
      <c r="J97" s="435"/>
      <c r="K97" s="436" t="s">
        <v>226</v>
      </c>
    </row>
    <row r="98" spans="1:11" ht="23.25" customHeight="1">
      <c r="A98" s="528" t="s">
        <v>465</v>
      </c>
      <c r="B98" s="529"/>
      <c r="C98" s="529"/>
      <c r="D98" s="529"/>
      <c r="E98" s="529"/>
      <c r="F98" s="529"/>
      <c r="G98" s="529"/>
      <c r="H98" s="434"/>
      <c r="I98" s="437" t="s">
        <v>223</v>
      </c>
      <c r="J98" s="442"/>
      <c r="K98" s="442" t="s">
        <v>224</v>
      </c>
    </row>
    <row r="99" spans="1:11">
      <c r="A99" s="443"/>
      <c r="B99" s="443"/>
      <c r="C99" s="443"/>
      <c r="D99" s="443"/>
      <c r="E99" s="443"/>
      <c r="F99" s="443"/>
      <c r="G99" s="443"/>
      <c r="H99" s="402"/>
      <c r="I99" s="443"/>
      <c r="J99" s="443"/>
      <c r="K99" s="443"/>
    </row>
    <row r="100" spans="1:11">
      <c r="A100" s="389"/>
      <c r="B100" s="389"/>
      <c r="C100" s="389"/>
      <c r="D100" s="389"/>
      <c r="E100" s="389"/>
      <c r="F100" s="389"/>
      <c r="G100" s="394"/>
      <c r="H100" s="395"/>
      <c r="I100" s="396"/>
      <c r="J100" s="396"/>
      <c r="K100" s="389"/>
    </row>
    <row r="101" spans="1:11">
      <c r="A101" s="389"/>
      <c r="B101" s="389"/>
      <c r="C101" s="389"/>
      <c r="D101" s="389"/>
      <c r="E101" s="389"/>
      <c r="F101" s="389"/>
      <c r="G101" s="394"/>
      <c r="H101" s="395"/>
      <c r="I101" s="397"/>
      <c r="J101" s="397"/>
      <c r="K101" s="389"/>
    </row>
    <row r="102" spans="1:11">
      <c r="A102" s="390"/>
      <c r="B102" s="390"/>
      <c r="C102" s="390"/>
      <c r="D102" s="390"/>
      <c r="E102" s="390"/>
      <c r="F102" s="390"/>
      <c r="G102" s="391"/>
      <c r="H102" s="392"/>
      <c r="I102" s="393"/>
      <c r="J102" s="393"/>
      <c r="K102" s="389"/>
    </row>
    <row r="103" spans="1:11">
      <c r="A103" s="389"/>
      <c r="B103" s="389"/>
      <c r="C103" s="389"/>
      <c r="D103" s="389"/>
      <c r="E103" s="389"/>
      <c r="F103" s="389"/>
      <c r="G103" s="394"/>
      <c r="H103" s="395"/>
      <c r="I103" s="396"/>
      <c r="J103" s="396"/>
      <c r="K103" s="389"/>
    </row>
    <row r="104" spans="1:11">
      <c r="A104" s="389"/>
      <c r="B104" s="389"/>
      <c r="C104" s="389"/>
      <c r="D104" s="389"/>
      <c r="E104" s="389"/>
      <c r="F104" s="389"/>
      <c r="G104" s="394"/>
      <c r="H104" s="395"/>
      <c r="I104" s="397"/>
      <c r="J104" s="397"/>
      <c r="K104" s="389"/>
    </row>
    <row r="105" spans="1:11">
      <c r="A105" s="389"/>
      <c r="B105" s="389"/>
      <c r="C105" s="389"/>
      <c r="D105" s="389"/>
      <c r="E105" s="389"/>
      <c r="F105" s="389"/>
      <c r="G105" s="394"/>
      <c r="H105" s="395"/>
      <c r="I105" s="397"/>
      <c r="J105" s="397"/>
      <c r="K105" s="389"/>
    </row>
    <row r="106" spans="1:11">
      <c r="A106" s="389"/>
      <c r="B106" s="389"/>
      <c r="C106" s="389"/>
      <c r="D106" s="389"/>
      <c r="E106" s="389"/>
      <c r="F106" s="389"/>
      <c r="G106" s="394"/>
      <c r="H106" s="395"/>
      <c r="I106" s="396"/>
      <c r="J106" s="396"/>
      <c r="K106" s="389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0.31496062992125984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6" workbookViewId="0">
      <selection activeCell="G43" sqref="G43"/>
    </sheetView>
  </sheetViews>
  <sheetFormatPr defaultRowHeight="15"/>
  <cols>
    <col min="1" max="1" width="13.42578125" customWidth="1"/>
    <col min="2" max="2" width="25.42578125" customWidth="1"/>
    <col min="3" max="3" width="10.140625" customWidth="1"/>
    <col min="4" max="4" width="9.5703125" customWidth="1"/>
    <col min="5" max="5" width="8.5703125" customWidth="1"/>
    <col min="6" max="6" width="10" customWidth="1"/>
    <col min="7" max="7" width="7.28515625" customWidth="1"/>
    <col min="8" max="8" width="7.140625" customWidth="1"/>
    <col min="9" max="9" width="7" customWidth="1"/>
  </cols>
  <sheetData>
    <row r="1" spans="1:10">
      <c r="I1" s="316"/>
      <c r="J1" s="313"/>
    </row>
    <row r="2" spans="1:10">
      <c r="E2" s="546" t="s">
        <v>380</v>
      </c>
      <c r="F2" s="546"/>
      <c r="G2" s="546"/>
      <c r="H2" s="546"/>
      <c r="I2" s="316"/>
      <c r="J2" s="313"/>
    </row>
    <row r="3" spans="1:10">
      <c r="A3" s="357"/>
      <c r="E3" s="546" t="s">
        <v>317</v>
      </c>
      <c r="F3" s="546"/>
      <c r="G3" s="546"/>
      <c r="H3" s="546"/>
      <c r="I3" s="316"/>
      <c r="J3" s="313"/>
    </row>
    <row r="4" spans="1:10">
      <c r="E4" s="546" t="s">
        <v>244</v>
      </c>
      <c r="F4" s="546"/>
      <c r="G4" s="546"/>
      <c r="H4" s="546"/>
      <c r="I4" s="316"/>
      <c r="J4" s="313"/>
    </row>
    <row r="5" spans="1:10">
      <c r="E5" s="546" t="s">
        <v>470</v>
      </c>
      <c r="F5" s="546"/>
      <c r="G5" s="546"/>
      <c r="H5" s="546"/>
      <c r="I5" s="316"/>
      <c r="J5" s="313"/>
    </row>
    <row r="6" spans="1:10">
      <c r="A6" s="140"/>
      <c r="B6" s="140"/>
      <c r="C6" s="140"/>
      <c r="D6" s="140"/>
      <c r="E6" s="546" t="s">
        <v>471</v>
      </c>
      <c r="F6" s="546"/>
      <c r="G6" s="546"/>
      <c r="H6" s="546"/>
      <c r="I6" s="330"/>
      <c r="J6" s="313"/>
    </row>
    <row r="7" spans="1:10" ht="5.25" customHeight="1">
      <c r="A7" s="140"/>
      <c r="B7" s="140"/>
      <c r="C7" s="140"/>
      <c r="D7" s="140"/>
      <c r="F7" s="455"/>
      <c r="G7" s="455"/>
      <c r="H7" s="455"/>
      <c r="I7" s="315"/>
      <c r="J7" s="313"/>
    </row>
    <row r="8" spans="1:10">
      <c r="A8" s="140"/>
      <c r="B8" s="285" t="s">
        <v>245</v>
      </c>
      <c r="C8" s="140"/>
      <c r="D8" s="140"/>
      <c r="E8" s="140"/>
      <c r="F8" s="140"/>
      <c r="G8" s="140"/>
      <c r="H8" s="140"/>
      <c r="I8" s="314"/>
      <c r="J8" s="313"/>
    </row>
    <row r="9" spans="1:10">
      <c r="A9" s="541" t="s">
        <v>246</v>
      </c>
      <c r="B9" s="541"/>
      <c r="C9" s="541"/>
      <c r="D9" s="541"/>
      <c r="E9" s="358"/>
      <c r="F9" s="358"/>
      <c r="G9" s="358"/>
      <c r="H9" s="358"/>
      <c r="I9" s="317"/>
      <c r="J9" s="313"/>
    </row>
    <row r="10" spans="1:10" ht="6.75" customHeight="1">
      <c r="I10" s="330"/>
      <c r="J10" s="313"/>
    </row>
    <row r="11" spans="1:10">
      <c r="A11" s="545" t="s">
        <v>472</v>
      </c>
      <c r="B11" s="545"/>
      <c r="C11" s="545"/>
      <c r="D11" s="545"/>
      <c r="E11" s="545"/>
      <c r="F11" s="545"/>
      <c r="G11" s="545"/>
      <c r="H11" s="545"/>
      <c r="I11" s="317"/>
      <c r="J11" s="313"/>
    </row>
    <row r="12" spans="1:10" ht="7.5" customHeight="1">
      <c r="B12" s="357"/>
      <c r="C12" s="357"/>
      <c r="D12" s="357"/>
      <c r="E12" s="357"/>
      <c r="F12" s="357"/>
      <c r="G12" s="357"/>
      <c r="H12" s="357"/>
      <c r="I12" s="317"/>
    </row>
    <row r="13" spans="1:10" ht="15" customHeight="1">
      <c r="B13" s="142"/>
      <c r="C13" s="142"/>
      <c r="D13" s="140"/>
      <c r="E13" s="140"/>
      <c r="F13" s="542" t="s">
        <v>381</v>
      </c>
      <c r="G13" s="542"/>
      <c r="H13" s="542"/>
      <c r="I13" s="336"/>
    </row>
    <row r="14" spans="1:10">
      <c r="A14" s="140"/>
      <c r="B14" s="140"/>
      <c r="C14" s="543"/>
      <c r="D14" s="543"/>
      <c r="E14" s="543"/>
      <c r="F14" s="359"/>
      <c r="G14" s="544" t="s">
        <v>382</v>
      </c>
      <c r="H14" s="544"/>
      <c r="I14" s="336"/>
    </row>
    <row r="15" spans="1:10" ht="15" customHeight="1">
      <c r="A15" s="548" t="s">
        <v>21</v>
      </c>
      <c r="B15" s="548" t="s">
        <v>22</v>
      </c>
      <c r="C15" s="551" t="s">
        <v>383</v>
      </c>
      <c r="D15" s="554" t="s">
        <v>361</v>
      </c>
      <c r="E15" s="555"/>
      <c r="F15" s="555"/>
      <c r="G15" s="555"/>
      <c r="H15" s="556"/>
      <c r="I15" s="336"/>
    </row>
    <row r="16" spans="1:10" ht="15" customHeight="1">
      <c r="A16" s="549"/>
      <c r="B16" s="549"/>
      <c r="C16" s="552"/>
      <c r="D16" s="557" t="s">
        <v>384</v>
      </c>
      <c r="E16" s="557" t="s">
        <v>385</v>
      </c>
      <c r="F16" s="557" t="s">
        <v>386</v>
      </c>
      <c r="G16" s="557" t="s">
        <v>387</v>
      </c>
      <c r="H16" s="557" t="s">
        <v>388</v>
      </c>
      <c r="I16" s="315"/>
    </row>
    <row r="17" spans="1:9">
      <c r="A17" s="549"/>
      <c r="B17" s="549"/>
      <c r="C17" s="552"/>
      <c r="D17" s="558"/>
      <c r="E17" s="558"/>
      <c r="F17" s="558"/>
      <c r="G17" s="558"/>
      <c r="H17" s="558"/>
      <c r="I17" s="315"/>
    </row>
    <row r="18" spans="1:9">
      <c r="A18" s="549"/>
      <c r="B18" s="549"/>
      <c r="C18" s="552"/>
      <c r="D18" s="559"/>
      <c r="E18" s="559"/>
      <c r="F18" s="559"/>
      <c r="G18" s="559"/>
      <c r="H18" s="559"/>
      <c r="I18" s="315"/>
    </row>
    <row r="19" spans="1:9">
      <c r="A19" s="550"/>
      <c r="B19" s="550"/>
      <c r="C19" s="553"/>
      <c r="D19" s="457" t="s">
        <v>231</v>
      </c>
      <c r="E19" s="457" t="s">
        <v>239</v>
      </c>
      <c r="F19" s="457" t="s">
        <v>237</v>
      </c>
      <c r="G19" s="457" t="s">
        <v>241</v>
      </c>
      <c r="H19" s="456" t="s">
        <v>389</v>
      </c>
      <c r="I19" s="315"/>
    </row>
    <row r="20" spans="1:9">
      <c r="A20" s="360" t="s">
        <v>390</v>
      </c>
      <c r="B20" s="361" t="s">
        <v>34</v>
      </c>
      <c r="C20" s="362">
        <f t="shared" ref="C20:C34" si="0">(D20+E20+F20+G20+H20)</f>
        <v>163085.45000000001</v>
      </c>
      <c r="D20" s="363">
        <v>43503.25</v>
      </c>
      <c r="E20" s="363">
        <v>2175.38</v>
      </c>
      <c r="F20" s="363">
        <v>117406.82</v>
      </c>
      <c r="G20" s="363"/>
      <c r="H20" s="363"/>
      <c r="I20" s="315"/>
    </row>
    <row r="21" spans="1:9" ht="12" customHeight="1">
      <c r="A21" s="360"/>
      <c r="B21" s="361" t="s">
        <v>391</v>
      </c>
      <c r="C21" s="362">
        <f t="shared" si="0"/>
        <v>0</v>
      </c>
      <c r="D21" s="363"/>
      <c r="E21" s="363"/>
      <c r="F21" s="363"/>
      <c r="G21" s="363"/>
      <c r="H21" s="363"/>
      <c r="I21" s="315"/>
    </row>
    <row r="22" spans="1:9">
      <c r="A22" s="360"/>
      <c r="B22" s="361" t="s">
        <v>392</v>
      </c>
      <c r="C22" s="362">
        <f t="shared" si="0"/>
        <v>29136.92</v>
      </c>
      <c r="D22" s="363">
        <v>6552.99</v>
      </c>
      <c r="E22" s="363">
        <v>878.99</v>
      </c>
      <c r="F22" s="363">
        <v>21704.94</v>
      </c>
      <c r="G22" s="363"/>
      <c r="H22" s="363"/>
      <c r="I22" s="338"/>
    </row>
    <row r="23" spans="1:9">
      <c r="A23" s="360" t="s">
        <v>393</v>
      </c>
      <c r="B23" s="361" t="s">
        <v>367</v>
      </c>
      <c r="C23" s="362">
        <f t="shared" si="0"/>
        <v>2482.16</v>
      </c>
      <c r="D23" s="363">
        <v>673.3</v>
      </c>
      <c r="E23" s="363">
        <v>31.22</v>
      </c>
      <c r="F23" s="363">
        <v>1777.64</v>
      </c>
      <c r="G23" s="363"/>
      <c r="H23" s="363"/>
      <c r="I23" s="315"/>
    </row>
    <row r="24" spans="1:9">
      <c r="A24" s="360" t="s">
        <v>394</v>
      </c>
      <c r="B24" s="361" t="s">
        <v>368</v>
      </c>
      <c r="C24" s="362">
        <f t="shared" si="0"/>
        <v>18851.189999999999</v>
      </c>
      <c r="D24" s="364">
        <v>17066</v>
      </c>
      <c r="E24" s="364">
        <f t="shared" ref="E24" si="1">(E25+E26+E27+E28+E29+E30+E31+E32+E33+E34+E35+E41+E42+E43)</f>
        <v>0</v>
      </c>
      <c r="F24" s="364">
        <v>997.18</v>
      </c>
      <c r="G24" s="364">
        <v>788.01</v>
      </c>
      <c r="H24" s="364">
        <f>(H25+H26+H27+H28+H29+H30+H31+H32+H33+H34+H35+H41+H42+H43)</f>
        <v>0</v>
      </c>
      <c r="I24" s="315"/>
    </row>
    <row r="25" spans="1:9">
      <c r="A25" s="360" t="s">
        <v>395</v>
      </c>
      <c r="B25" s="365" t="s">
        <v>39</v>
      </c>
      <c r="C25" s="362">
        <f t="shared" si="0"/>
        <v>1580.05</v>
      </c>
      <c r="D25" s="363">
        <v>1124.04</v>
      </c>
      <c r="E25" s="363"/>
      <c r="F25" s="363"/>
      <c r="G25" s="363">
        <v>456.01</v>
      </c>
      <c r="H25" s="363"/>
      <c r="I25" s="315"/>
    </row>
    <row r="26" spans="1:9" ht="15" customHeight="1">
      <c r="A26" s="360" t="s">
        <v>396</v>
      </c>
      <c r="B26" s="365" t="s">
        <v>397</v>
      </c>
      <c r="C26" s="362">
        <f t="shared" si="0"/>
        <v>0</v>
      </c>
      <c r="D26" s="363">
        <f>+P26</f>
        <v>0</v>
      </c>
      <c r="E26" s="363"/>
      <c r="F26" s="363"/>
      <c r="G26" s="363"/>
      <c r="H26" s="363"/>
      <c r="I26" s="337"/>
    </row>
    <row r="27" spans="1:9" ht="24">
      <c r="A27" s="360" t="s">
        <v>398</v>
      </c>
      <c r="B27" s="365" t="s">
        <v>399</v>
      </c>
      <c r="C27" s="362">
        <f t="shared" si="0"/>
        <v>206.78</v>
      </c>
      <c r="D27" s="363">
        <v>206.78</v>
      </c>
      <c r="E27" s="363"/>
      <c r="F27" s="363"/>
      <c r="G27" s="363"/>
      <c r="H27" s="363"/>
      <c r="I27" s="315"/>
    </row>
    <row r="28" spans="1:9" ht="14.25" customHeight="1">
      <c r="A28" s="360" t="s">
        <v>400</v>
      </c>
      <c r="B28" s="365" t="s">
        <v>401</v>
      </c>
      <c r="C28" s="362">
        <f t="shared" si="0"/>
        <v>4460.9399999999996</v>
      </c>
      <c r="D28" s="363">
        <v>4460.9399999999996</v>
      </c>
      <c r="E28" s="363"/>
      <c r="F28" s="363"/>
      <c r="G28" s="363"/>
      <c r="H28" s="363"/>
      <c r="I28" s="315"/>
    </row>
    <row r="29" spans="1:9" ht="12" customHeight="1">
      <c r="A29" s="360" t="s">
        <v>402</v>
      </c>
      <c r="B29" s="365" t="s">
        <v>403</v>
      </c>
      <c r="C29" s="362">
        <f t="shared" si="0"/>
        <v>35.590000000000003</v>
      </c>
      <c r="D29" s="363">
        <v>35.590000000000003</v>
      </c>
      <c r="E29" s="363"/>
      <c r="F29" s="363"/>
      <c r="G29" s="363"/>
      <c r="H29" s="363"/>
      <c r="I29" s="315"/>
    </row>
    <row r="30" spans="1:9" ht="14.25" customHeight="1">
      <c r="A30" s="360" t="s">
        <v>404</v>
      </c>
      <c r="B30" s="365" t="s">
        <v>44</v>
      </c>
      <c r="C30" s="362">
        <f t="shared" si="0"/>
        <v>15.47</v>
      </c>
      <c r="D30" s="363">
        <v>15.47</v>
      </c>
      <c r="E30" s="363"/>
      <c r="F30" s="363"/>
      <c r="G30" s="363"/>
      <c r="H30" s="363"/>
      <c r="I30" s="315"/>
    </row>
    <row r="31" spans="1:9" ht="24">
      <c r="A31" s="360" t="s">
        <v>405</v>
      </c>
      <c r="B31" s="365" t="s">
        <v>45</v>
      </c>
      <c r="C31" s="362">
        <f t="shared" si="0"/>
        <v>0</v>
      </c>
      <c r="D31" s="363"/>
      <c r="E31" s="363"/>
      <c r="F31" s="363"/>
      <c r="G31" s="363"/>
      <c r="H31" s="363"/>
      <c r="I31" s="315"/>
    </row>
    <row r="32" spans="1:9" ht="10.5" customHeight="1">
      <c r="A32" s="360" t="s">
        <v>406</v>
      </c>
      <c r="B32" s="366" t="s">
        <v>407</v>
      </c>
      <c r="C32" s="362">
        <f t="shared" si="0"/>
        <v>0</v>
      </c>
      <c r="D32" s="363"/>
      <c r="E32" s="363"/>
      <c r="F32" s="363"/>
      <c r="G32" s="363"/>
      <c r="H32" s="363"/>
      <c r="I32" s="337"/>
    </row>
    <row r="33" spans="1:9" ht="24">
      <c r="A33" s="360" t="s">
        <v>408</v>
      </c>
      <c r="B33" s="365" t="s">
        <v>409</v>
      </c>
      <c r="C33" s="362">
        <f t="shared" si="0"/>
        <v>407.65</v>
      </c>
      <c r="D33" s="363">
        <v>75.650000000000006</v>
      </c>
      <c r="E33" s="363"/>
      <c r="F33" s="363"/>
      <c r="G33" s="363">
        <v>332</v>
      </c>
      <c r="H33" s="363"/>
      <c r="I33" s="315"/>
    </row>
    <row r="34" spans="1:9" ht="15.75" customHeight="1">
      <c r="A34" s="360" t="s">
        <v>410</v>
      </c>
      <c r="B34" s="365" t="s">
        <v>48</v>
      </c>
      <c r="C34" s="362">
        <f t="shared" si="0"/>
        <v>997.18</v>
      </c>
      <c r="D34" s="363">
        <f>+N34</f>
        <v>0</v>
      </c>
      <c r="E34" s="363"/>
      <c r="F34" s="363">
        <v>997.18</v>
      </c>
      <c r="G34" s="363"/>
      <c r="H34" s="363"/>
      <c r="I34" s="315"/>
    </row>
    <row r="35" spans="1:9" ht="26.25" customHeight="1">
      <c r="A35" s="458" t="s">
        <v>411</v>
      </c>
      <c r="B35" s="365" t="s">
        <v>50</v>
      </c>
      <c r="C35" s="362">
        <f>(D35+E35+F35+G35+H35)</f>
        <v>10725.54</v>
      </c>
      <c r="D35" s="364">
        <f>(D37+D38+D39+D40)</f>
        <v>10725.54</v>
      </c>
      <c r="E35" s="364">
        <f>(E37+E38+E39+E40)</f>
        <v>0</v>
      </c>
      <c r="F35" s="364">
        <f>(F37+F38+F39+F40)</f>
        <v>0</v>
      </c>
      <c r="G35" s="364">
        <f>(G37+G38+G39+G40)</f>
        <v>0</v>
      </c>
      <c r="H35" s="364">
        <f>(H37+H38+H39+H40)</f>
        <v>0</v>
      </c>
      <c r="I35" s="315"/>
    </row>
    <row r="36" spans="1:9">
      <c r="A36" s="458"/>
      <c r="B36" s="361" t="s">
        <v>391</v>
      </c>
      <c r="C36" s="362"/>
      <c r="D36" s="364"/>
      <c r="E36" s="367"/>
      <c r="F36" s="367"/>
      <c r="G36" s="367"/>
      <c r="H36" s="367"/>
      <c r="I36" s="315"/>
    </row>
    <row r="37" spans="1:9">
      <c r="A37" s="458"/>
      <c r="B37" s="365" t="s">
        <v>412</v>
      </c>
      <c r="C37" s="362">
        <f t="shared" ref="C37:C47" si="2">(D37+E37+F37+G37+H37)</f>
        <v>10301.93</v>
      </c>
      <c r="D37" s="364">
        <v>10301.93</v>
      </c>
      <c r="E37" s="367"/>
      <c r="F37" s="367"/>
      <c r="G37" s="367"/>
      <c r="H37" s="367"/>
      <c r="I37" s="315"/>
    </row>
    <row r="38" spans="1:9">
      <c r="A38" s="458"/>
      <c r="B38" s="365" t="s">
        <v>413</v>
      </c>
      <c r="C38" s="362">
        <f t="shared" si="2"/>
        <v>0</v>
      </c>
      <c r="D38" s="364">
        <f>+P38</f>
        <v>0</v>
      </c>
      <c r="E38" s="367"/>
      <c r="F38" s="367"/>
      <c r="G38" s="367"/>
      <c r="H38" s="367"/>
      <c r="I38" s="315"/>
    </row>
    <row r="39" spans="1:9" ht="12" customHeight="1">
      <c r="A39" s="458"/>
      <c r="B39" s="365" t="s">
        <v>414</v>
      </c>
      <c r="C39" s="362">
        <f t="shared" si="2"/>
        <v>423.61</v>
      </c>
      <c r="D39" s="364">
        <v>423.61</v>
      </c>
      <c r="E39" s="367"/>
      <c r="F39" s="367"/>
      <c r="G39" s="367"/>
      <c r="H39" s="367"/>
      <c r="I39" s="315"/>
    </row>
    <row r="40" spans="1:9">
      <c r="A40" s="458"/>
      <c r="B40" s="365" t="s">
        <v>415</v>
      </c>
      <c r="C40" s="362">
        <f t="shared" si="2"/>
        <v>0</v>
      </c>
      <c r="D40" s="364"/>
      <c r="E40" s="367"/>
      <c r="F40" s="367"/>
      <c r="G40" s="367"/>
      <c r="H40" s="367"/>
      <c r="I40" s="315"/>
    </row>
    <row r="41" spans="1:9" ht="36">
      <c r="A41" s="458" t="s">
        <v>416</v>
      </c>
      <c r="B41" s="365" t="s">
        <v>51</v>
      </c>
      <c r="C41" s="362">
        <f t="shared" si="2"/>
        <v>206.91</v>
      </c>
      <c r="D41" s="363">
        <v>206.91</v>
      </c>
      <c r="E41" s="363"/>
      <c r="F41" s="363"/>
      <c r="G41" s="363"/>
      <c r="H41" s="363"/>
      <c r="I41" s="315"/>
    </row>
    <row r="42" spans="1:9">
      <c r="A42" s="458" t="s">
        <v>417</v>
      </c>
      <c r="B42" s="365" t="s">
        <v>52</v>
      </c>
      <c r="C42" s="362">
        <f t="shared" si="2"/>
        <v>0</v>
      </c>
      <c r="D42" s="363"/>
      <c r="E42" s="363"/>
      <c r="F42" s="363"/>
      <c r="G42" s="363"/>
      <c r="H42" s="363"/>
      <c r="I42" s="315"/>
    </row>
    <row r="43" spans="1:9" ht="24">
      <c r="A43" s="360" t="s">
        <v>418</v>
      </c>
      <c r="B43" s="365" t="s">
        <v>53</v>
      </c>
      <c r="C43" s="362">
        <f t="shared" si="2"/>
        <v>215.08</v>
      </c>
      <c r="D43" s="364">
        <v>215.08</v>
      </c>
      <c r="E43" s="364"/>
      <c r="F43" s="364"/>
      <c r="G43" s="364"/>
      <c r="H43" s="364"/>
      <c r="I43" s="315"/>
    </row>
    <row r="44" spans="1:9">
      <c r="A44" s="458" t="s">
        <v>422</v>
      </c>
      <c r="B44" s="476" t="s">
        <v>104</v>
      </c>
      <c r="C44" s="362">
        <f t="shared" si="2"/>
        <v>1364.8</v>
      </c>
      <c r="D44" s="363">
        <v>1364.8</v>
      </c>
      <c r="E44" s="363"/>
      <c r="F44" s="363"/>
      <c r="G44" s="363"/>
      <c r="H44" s="363"/>
      <c r="I44" s="315"/>
    </row>
    <row r="45" spans="1:9">
      <c r="A45" s="458"/>
      <c r="B45" s="361"/>
      <c r="C45" s="362">
        <f t="shared" si="2"/>
        <v>0</v>
      </c>
      <c r="D45" s="363"/>
      <c r="E45" s="363"/>
      <c r="F45" s="363"/>
      <c r="G45" s="363"/>
      <c r="H45" s="363"/>
      <c r="I45" s="315"/>
    </row>
    <row r="46" spans="1:9">
      <c r="A46" s="360"/>
      <c r="B46" s="361"/>
      <c r="C46" s="362">
        <f t="shared" si="2"/>
        <v>0</v>
      </c>
      <c r="D46" s="363"/>
      <c r="E46" s="363"/>
      <c r="F46" s="363"/>
      <c r="G46" s="363"/>
      <c r="H46" s="363"/>
      <c r="I46" s="315"/>
    </row>
    <row r="47" spans="1:9">
      <c r="A47" s="368"/>
      <c r="B47" s="369" t="s">
        <v>419</v>
      </c>
      <c r="C47" s="362">
        <f t="shared" si="2"/>
        <v>185783.6</v>
      </c>
      <c r="D47" s="362">
        <f>(D20+D23+D24+D44+D45+D46)</f>
        <v>62607.350000000006</v>
      </c>
      <c r="E47" s="362">
        <f t="shared" ref="E47:H47" si="3">(E20+E23+E24+E44+E45+E46)</f>
        <v>2206.6</v>
      </c>
      <c r="F47" s="362">
        <f>(F20+F23+F24+F44+F45+F46)</f>
        <v>120181.64</v>
      </c>
      <c r="G47" s="362">
        <f t="shared" si="3"/>
        <v>788.01</v>
      </c>
      <c r="H47" s="362">
        <f t="shared" si="3"/>
        <v>0</v>
      </c>
      <c r="I47" s="331"/>
    </row>
    <row r="48" spans="1:9" ht="15" customHeight="1">
      <c r="I48" s="317"/>
    </row>
    <row r="49" spans="1:9" ht="15" customHeight="1">
      <c r="A49" t="s">
        <v>248</v>
      </c>
      <c r="B49" s="140"/>
      <c r="C49" s="540"/>
      <c r="D49" s="540"/>
      <c r="E49" s="140"/>
      <c r="F49" s="540"/>
      <c r="G49" s="540"/>
      <c r="H49" s="540"/>
      <c r="I49" s="318"/>
    </row>
    <row r="50" spans="1:9">
      <c r="C50" s="560" t="s">
        <v>420</v>
      </c>
      <c r="D50" s="560"/>
      <c r="E50" s="541" t="s">
        <v>421</v>
      </c>
      <c r="F50" s="541"/>
      <c r="G50" s="541"/>
      <c r="H50" s="541"/>
      <c r="I50" s="318"/>
    </row>
    <row r="51" spans="1:9" ht="10.5" customHeight="1">
      <c r="C51" s="358"/>
      <c r="D51" s="358"/>
      <c r="E51" s="358"/>
      <c r="F51" s="358"/>
      <c r="G51" s="358"/>
      <c r="H51" s="358"/>
      <c r="I51" s="318"/>
    </row>
    <row r="52" spans="1:9">
      <c r="A52" s="546" t="s">
        <v>225</v>
      </c>
      <c r="B52" s="546"/>
      <c r="C52" s="540"/>
      <c r="D52" s="540"/>
      <c r="E52" s="140"/>
      <c r="F52" s="540"/>
      <c r="G52" s="540"/>
      <c r="H52" s="540"/>
      <c r="I52" s="330"/>
    </row>
    <row r="53" spans="1:9">
      <c r="B53" s="140"/>
      <c r="C53" s="560" t="s">
        <v>420</v>
      </c>
      <c r="D53" s="560"/>
      <c r="E53" s="541" t="s">
        <v>421</v>
      </c>
      <c r="F53" s="541"/>
      <c r="G53" s="541"/>
      <c r="H53" s="541"/>
      <c r="I53" s="316"/>
    </row>
    <row r="54" spans="1:9">
      <c r="B54" s="140"/>
      <c r="C54" s="358"/>
      <c r="D54" s="358"/>
      <c r="E54" s="358"/>
      <c r="F54" s="358"/>
      <c r="G54" s="547"/>
      <c r="H54" s="547"/>
      <c r="I54" s="317"/>
    </row>
    <row r="55" spans="1:9">
      <c r="A55" s="329"/>
      <c r="B55" s="329"/>
      <c r="C55" s="328"/>
      <c r="D55" s="328"/>
      <c r="E55" s="330"/>
      <c r="F55" s="316"/>
      <c r="G55" s="316"/>
      <c r="H55" s="316"/>
      <c r="I55" s="328"/>
    </row>
    <row r="56" spans="1:9">
      <c r="A56" s="330"/>
      <c r="B56" s="330"/>
      <c r="C56" s="317"/>
      <c r="D56" s="317"/>
      <c r="E56" s="317"/>
      <c r="F56" s="317"/>
      <c r="G56" s="317"/>
      <c r="H56" s="317"/>
      <c r="I56" s="317"/>
    </row>
    <row r="57" spans="1:9">
      <c r="A57" s="319"/>
      <c r="B57" s="319"/>
      <c r="C57" s="319"/>
      <c r="D57" s="319"/>
      <c r="E57" s="319"/>
      <c r="F57" s="319"/>
      <c r="G57" s="319"/>
      <c r="H57" s="319"/>
      <c r="I57" s="319"/>
    </row>
    <row r="58" spans="1:9">
      <c r="A58" s="313"/>
      <c r="B58" s="313"/>
      <c r="C58" s="313"/>
      <c r="D58" s="313"/>
      <c r="E58" s="313"/>
      <c r="F58" s="313"/>
      <c r="G58" s="313"/>
      <c r="H58" s="313"/>
      <c r="I58" s="313"/>
    </row>
  </sheetData>
  <mergeCells count="29">
    <mergeCell ref="G54:H5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C49:D49"/>
    <mergeCell ref="F49:H49"/>
    <mergeCell ref="C50:D50"/>
    <mergeCell ref="C53:D53"/>
    <mergeCell ref="E50:H50"/>
    <mergeCell ref="A52:B52"/>
    <mergeCell ref="E2:H2"/>
    <mergeCell ref="E3:H3"/>
    <mergeCell ref="E4:H4"/>
    <mergeCell ref="E5:H5"/>
    <mergeCell ref="E6:H6"/>
    <mergeCell ref="C52:D52"/>
    <mergeCell ref="F52:H52"/>
    <mergeCell ref="E53:H53"/>
    <mergeCell ref="A9:D9"/>
    <mergeCell ref="F13:H13"/>
    <mergeCell ref="C14:E14"/>
    <mergeCell ref="G14:H14"/>
    <mergeCell ref="A11:H11"/>
  </mergeCells>
  <pageMargins left="0.51181102362204722" right="0" top="0" bottom="0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workbookViewId="0">
      <selection activeCell="R22" sqref="R22"/>
    </sheetView>
  </sheetViews>
  <sheetFormatPr defaultRowHeight="15"/>
  <cols>
    <col min="1" max="1" width="5.7109375" style="143" customWidth="1"/>
    <col min="2" max="2" width="13.7109375" style="143" customWidth="1"/>
    <col min="3" max="3" width="30.42578125" style="144" customWidth="1"/>
    <col min="4" max="4" width="14.5703125" style="144" customWidth="1"/>
    <col min="5" max="5" width="17" style="144" customWidth="1"/>
    <col min="6" max="6" width="14.140625" style="144" customWidth="1"/>
    <col min="7" max="7" width="15.140625" style="143" customWidth="1"/>
    <col min="8" max="8" width="19.42578125" style="143" customWidth="1"/>
    <col min="9" max="9" width="9.28515625" style="143" customWidth="1"/>
    <col min="10" max="10" width="9.85546875" style="143" customWidth="1"/>
    <col min="11" max="11" width="8" style="143" customWidth="1"/>
    <col min="12" max="12" width="7.85546875" style="143" customWidth="1"/>
    <col min="13" max="15" width="0" style="143" hidden="1" customWidth="1"/>
    <col min="16" max="16384" width="9.140625" style="143"/>
  </cols>
  <sheetData>
    <row r="1" spans="2:18" ht="12" customHeight="1">
      <c r="H1" s="577" t="s">
        <v>249</v>
      </c>
      <c r="I1" s="546"/>
    </row>
    <row r="2" spans="2:18" ht="12" customHeight="1">
      <c r="D2" s="462"/>
      <c r="E2" s="462"/>
      <c r="F2" s="578" t="s">
        <v>250</v>
      </c>
      <c r="G2" s="579"/>
      <c r="H2" s="579"/>
      <c r="I2" s="580"/>
      <c r="J2" s="146"/>
      <c r="K2" s="146"/>
    </row>
    <row r="3" spans="2:18" ht="12" customHeight="1">
      <c r="D3" s="462"/>
      <c r="E3" s="462"/>
      <c r="F3" s="578" t="s">
        <v>251</v>
      </c>
      <c r="G3" s="579"/>
      <c r="H3" s="579"/>
      <c r="I3" s="146"/>
      <c r="J3" s="146"/>
      <c r="K3" s="146"/>
    </row>
    <row r="4" spans="2:18" ht="12" customHeight="1">
      <c r="D4" s="462"/>
      <c r="E4" s="462"/>
      <c r="F4" s="578" t="s">
        <v>252</v>
      </c>
      <c r="G4" s="579"/>
      <c r="H4" s="579"/>
      <c r="I4" s="146"/>
      <c r="J4" s="146"/>
      <c r="K4" s="146"/>
    </row>
    <row r="5" spans="2:18" ht="12" customHeight="1">
      <c r="D5" s="462"/>
      <c r="E5" s="462"/>
      <c r="F5" s="462" t="s">
        <v>253</v>
      </c>
      <c r="G5" s="462"/>
      <c r="H5" s="462"/>
      <c r="I5" s="462"/>
      <c r="J5" s="146"/>
      <c r="K5" s="146"/>
    </row>
    <row r="6" spans="2:18" ht="21.75" customHeight="1">
      <c r="C6" s="581" t="s">
        <v>254</v>
      </c>
      <c r="D6" s="581"/>
      <c r="E6" s="581"/>
      <c r="F6" s="581"/>
      <c r="G6" s="581"/>
      <c r="H6" s="581"/>
      <c r="I6" s="147"/>
      <c r="J6" s="148"/>
      <c r="K6" s="145"/>
    </row>
    <row r="7" spans="2:18" ht="9" customHeight="1">
      <c r="B7" s="149"/>
      <c r="C7" s="147"/>
      <c r="D7" s="147"/>
      <c r="E7" s="147"/>
      <c r="F7" s="147"/>
      <c r="G7" s="147"/>
      <c r="H7" s="147"/>
      <c r="I7" s="149"/>
      <c r="J7" s="149"/>
      <c r="K7" s="149"/>
    </row>
    <row r="8" spans="2:18" ht="15.75" customHeight="1">
      <c r="B8" s="150"/>
      <c r="C8" s="151"/>
      <c r="D8" s="151"/>
      <c r="E8" s="151" t="s">
        <v>255</v>
      </c>
      <c r="F8" s="151"/>
      <c r="G8" s="151"/>
      <c r="H8" s="151"/>
      <c r="I8" s="150"/>
      <c r="J8" s="150"/>
      <c r="K8" s="150"/>
      <c r="L8" s="152"/>
      <c r="M8" s="152"/>
      <c r="N8" s="153"/>
      <c r="O8" s="153"/>
      <c r="P8" s="153"/>
      <c r="Q8" s="153"/>
      <c r="R8" s="153"/>
    </row>
    <row r="9" spans="2:18" ht="19.5" customHeight="1">
      <c r="C9" s="576" t="s">
        <v>256</v>
      </c>
      <c r="D9" s="576"/>
      <c r="E9" s="576"/>
      <c r="F9" s="576"/>
      <c r="G9" s="576"/>
      <c r="H9" s="576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2:18" ht="33" customHeight="1">
      <c r="B10" s="566" t="s">
        <v>473</v>
      </c>
      <c r="C10" s="566"/>
      <c r="D10" s="566"/>
      <c r="E10" s="566"/>
      <c r="F10" s="566"/>
      <c r="G10" s="566"/>
      <c r="H10" s="566"/>
      <c r="I10" s="155"/>
      <c r="J10" s="155"/>
      <c r="K10" s="155"/>
      <c r="L10" s="156"/>
      <c r="M10" s="156"/>
      <c r="N10" s="156"/>
      <c r="O10" s="156"/>
      <c r="P10" s="156"/>
      <c r="Q10" s="156"/>
      <c r="R10" s="156"/>
    </row>
    <row r="11" spans="2:18" ht="28.5" customHeight="1">
      <c r="C11" s="157"/>
      <c r="D11" s="157"/>
      <c r="E11" s="158" t="s">
        <v>474</v>
      </c>
      <c r="F11" s="158"/>
    </row>
    <row r="12" spans="2:18" ht="12.75">
      <c r="C12" s="157"/>
      <c r="D12" s="567" t="s">
        <v>247</v>
      </c>
      <c r="E12" s="567"/>
      <c r="F12" s="143"/>
    </row>
    <row r="13" spans="2:18" ht="12.75">
      <c r="C13" s="157"/>
      <c r="D13" s="143"/>
      <c r="E13" s="460" t="s">
        <v>257</v>
      </c>
      <c r="F13" s="460"/>
    </row>
    <row r="14" spans="2:18" ht="12.75">
      <c r="C14" s="143"/>
      <c r="D14" s="143"/>
      <c r="E14" s="159" t="s">
        <v>258</v>
      </c>
      <c r="F14" s="159"/>
    </row>
    <row r="15" spans="2:18" ht="15.75">
      <c r="B15" s="160"/>
      <c r="H15" s="152"/>
    </row>
    <row r="16" spans="2:18" ht="17.25" customHeight="1">
      <c r="B16" s="161"/>
      <c r="H16" s="162" t="s">
        <v>354</v>
      </c>
    </row>
    <row r="17" spans="2:12" ht="22.5" customHeight="1">
      <c r="B17" s="568" t="s">
        <v>259</v>
      </c>
      <c r="C17" s="568" t="s">
        <v>260</v>
      </c>
      <c r="D17" s="570" t="s">
        <v>261</v>
      </c>
      <c r="E17" s="571"/>
      <c r="F17" s="571"/>
      <c r="G17" s="571"/>
      <c r="H17" s="572"/>
    </row>
    <row r="18" spans="2:12" ht="21" hidden="1" customHeight="1">
      <c r="B18" s="569"/>
      <c r="C18" s="569"/>
      <c r="D18" s="163"/>
      <c r="E18" s="164"/>
      <c r="F18" s="164"/>
      <c r="G18" s="164"/>
      <c r="H18" s="165"/>
    </row>
    <row r="19" spans="2:12" ht="12.75" hidden="1" customHeight="1">
      <c r="B19" s="569"/>
      <c r="C19" s="569"/>
      <c r="D19" s="568" t="s">
        <v>262</v>
      </c>
      <c r="E19" s="568" t="s">
        <v>263</v>
      </c>
      <c r="F19" s="574" t="s">
        <v>264</v>
      </c>
      <c r="G19" s="568" t="s">
        <v>265</v>
      </c>
      <c r="H19" s="568" t="s">
        <v>266</v>
      </c>
    </row>
    <row r="20" spans="2:12" ht="47.25" customHeight="1">
      <c r="B20" s="569"/>
      <c r="C20" s="569"/>
      <c r="D20" s="573"/>
      <c r="E20" s="573"/>
      <c r="F20" s="575"/>
      <c r="G20" s="573"/>
      <c r="H20" s="573"/>
    </row>
    <row r="21" spans="2:12" ht="11.25" customHeight="1">
      <c r="B21" s="461">
        <v>1</v>
      </c>
      <c r="C21" s="166">
        <v>2</v>
      </c>
      <c r="D21" s="461">
        <v>3</v>
      </c>
      <c r="E21" s="461">
        <v>4</v>
      </c>
      <c r="F21" s="461">
        <v>5</v>
      </c>
      <c r="G21" s="461">
        <v>6</v>
      </c>
      <c r="H21" s="461">
        <v>7</v>
      </c>
    </row>
    <row r="22" spans="2:12" ht="14.45" customHeight="1">
      <c r="B22" s="167">
        <v>731</v>
      </c>
      <c r="C22" s="168" t="s">
        <v>267</v>
      </c>
      <c r="D22" s="169">
        <v>0</v>
      </c>
      <c r="E22" s="170">
        <v>417.76</v>
      </c>
      <c r="F22" s="171">
        <v>0</v>
      </c>
      <c r="G22" s="172"/>
      <c r="H22" s="170">
        <f>D22+E22-F22-G22</f>
        <v>417.76</v>
      </c>
    </row>
    <row r="23" spans="2:12" ht="25.5" customHeight="1">
      <c r="B23" s="167">
        <v>741</v>
      </c>
      <c r="C23" s="173" t="s">
        <v>268</v>
      </c>
      <c r="D23" s="169">
        <v>0</v>
      </c>
      <c r="E23" s="171">
        <v>4059.2</v>
      </c>
      <c r="F23" s="171">
        <v>2604.27</v>
      </c>
      <c r="G23" s="172"/>
      <c r="H23" s="170">
        <f>D23+E23-F23-G23</f>
        <v>1454.9299999999998</v>
      </c>
    </row>
    <row r="24" spans="2:12" ht="14.45" customHeight="1">
      <c r="B24" s="167"/>
      <c r="C24" s="168"/>
      <c r="D24" s="169"/>
      <c r="E24" s="171"/>
      <c r="F24" s="171"/>
      <c r="G24" s="172"/>
      <c r="H24" s="172"/>
    </row>
    <row r="25" spans="2:12" ht="14.45" customHeight="1">
      <c r="B25" s="167"/>
      <c r="C25" s="167"/>
      <c r="D25" s="169"/>
      <c r="E25" s="171"/>
      <c r="F25" s="171"/>
      <c r="G25" s="172"/>
      <c r="H25" s="172"/>
    </row>
    <row r="26" spans="2:12" ht="14.45" customHeight="1">
      <c r="B26" s="167"/>
      <c r="C26" s="167"/>
      <c r="D26" s="169"/>
      <c r="E26" s="171"/>
      <c r="F26" s="171"/>
      <c r="G26" s="172"/>
      <c r="H26" s="172"/>
    </row>
    <row r="27" spans="2:12" ht="14.45" customHeight="1">
      <c r="B27" s="174"/>
      <c r="C27" s="175" t="s">
        <v>269</v>
      </c>
      <c r="D27" s="176">
        <f>D22+D23</f>
        <v>0</v>
      </c>
      <c r="E27" s="176">
        <f>E22+E23</f>
        <v>4476.96</v>
      </c>
      <c r="F27" s="176">
        <f>F22+F23</f>
        <v>2604.27</v>
      </c>
      <c r="G27" s="176">
        <f>G22+G23</f>
        <v>0</v>
      </c>
      <c r="H27" s="176">
        <f>H22+H23</f>
        <v>1872.6899999999998</v>
      </c>
    </row>
    <row r="28" spans="2:12">
      <c r="C28" s="177"/>
      <c r="D28" s="177"/>
      <c r="E28" s="177"/>
      <c r="F28" s="177"/>
    </row>
    <row r="29" spans="2:12" ht="12.75">
      <c r="C29" s="152"/>
      <c r="D29" s="152"/>
      <c r="E29" s="152"/>
      <c r="F29" s="152"/>
    </row>
    <row r="30" spans="2:12" ht="15.75">
      <c r="B30" s="563" t="s">
        <v>270</v>
      </c>
      <c r="C30" s="563"/>
      <c r="D30" s="178"/>
      <c r="E30" s="179"/>
      <c r="F30" s="143"/>
      <c r="G30" s="564" t="s">
        <v>271</v>
      </c>
      <c r="H30" s="564"/>
      <c r="I30" s="152"/>
      <c r="J30" s="180"/>
      <c r="L30" s="181"/>
    </row>
    <row r="31" spans="2:12" ht="30.75" customHeight="1">
      <c r="B31" s="561" t="s">
        <v>272</v>
      </c>
      <c r="C31" s="561"/>
      <c r="D31" s="182"/>
      <c r="E31" s="183" t="s">
        <v>223</v>
      </c>
      <c r="F31" s="183"/>
      <c r="G31" s="562" t="s">
        <v>224</v>
      </c>
      <c r="H31" s="562"/>
      <c r="I31" s="184"/>
      <c r="J31" s="185"/>
      <c r="L31" s="186"/>
    </row>
    <row r="32" spans="2:12" ht="15.75">
      <c r="C32" s="143"/>
      <c r="D32" s="187"/>
      <c r="E32" s="143"/>
      <c r="F32" s="143"/>
      <c r="I32" s="187"/>
      <c r="J32" s="188"/>
      <c r="K32" s="188"/>
      <c r="L32" s="181"/>
    </row>
    <row r="33" spans="2:14" ht="14.25" customHeight="1">
      <c r="B33" s="565"/>
      <c r="C33" s="565"/>
      <c r="D33" s="189"/>
      <c r="E33" s="179"/>
      <c r="F33" s="143"/>
      <c r="G33" s="565" t="s">
        <v>226</v>
      </c>
      <c r="H33" s="565"/>
      <c r="I33" s="190"/>
      <c r="J33" s="191"/>
      <c r="L33" s="192"/>
      <c r="N33" s="193"/>
    </row>
    <row r="34" spans="2:14" ht="48.75" customHeight="1">
      <c r="B34" s="561" t="s">
        <v>273</v>
      </c>
      <c r="C34" s="561"/>
      <c r="D34" s="459"/>
      <c r="E34" s="183" t="s">
        <v>223</v>
      </c>
      <c r="F34" s="183"/>
      <c r="G34" s="562" t="s">
        <v>224</v>
      </c>
      <c r="H34" s="562"/>
      <c r="I34" s="194"/>
      <c r="J34" s="195"/>
      <c r="L34" s="196"/>
      <c r="N34" s="197"/>
    </row>
    <row r="35" spans="2:14">
      <c r="B35" s="149"/>
      <c r="C35" s="198"/>
      <c r="D35" s="198"/>
      <c r="E35" s="198"/>
      <c r="F35" s="198"/>
      <c r="G35" s="149"/>
      <c r="H35" s="149"/>
      <c r="I35" s="149"/>
      <c r="J35" s="149"/>
      <c r="K35" s="149"/>
    </row>
    <row r="36" spans="2:14">
      <c r="B36" s="149"/>
      <c r="C36" s="198"/>
      <c r="D36" s="198"/>
      <c r="E36" s="198"/>
      <c r="F36" s="198"/>
      <c r="G36" s="149"/>
      <c r="H36" s="149"/>
      <c r="I36" s="149"/>
      <c r="J36" s="149"/>
      <c r="K36" s="149"/>
    </row>
    <row r="37" spans="2:14">
      <c r="B37" s="149"/>
      <c r="C37" s="198"/>
      <c r="D37" s="198"/>
      <c r="E37" s="198"/>
      <c r="F37" s="198"/>
      <c r="G37" s="149"/>
      <c r="H37" s="149"/>
      <c r="I37" s="149"/>
      <c r="J37" s="149"/>
      <c r="K37" s="149"/>
    </row>
    <row r="38" spans="2:14">
      <c r="B38" s="149"/>
      <c r="C38" s="198"/>
      <c r="D38" s="198"/>
      <c r="E38" s="198"/>
      <c r="F38" s="198"/>
      <c r="G38" s="149"/>
      <c r="H38" s="149"/>
      <c r="I38" s="149"/>
      <c r="J38" s="149"/>
      <c r="K38" s="149"/>
    </row>
    <row r="39" spans="2:14">
      <c r="B39" s="149"/>
      <c r="C39" s="198"/>
      <c r="D39" s="198"/>
      <c r="E39" s="198"/>
      <c r="F39" s="198"/>
      <c r="G39" s="149"/>
      <c r="H39" s="149"/>
      <c r="I39" s="149"/>
      <c r="J39" s="149"/>
      <c r="K39" s="149"/>
    </row>
    <row r="40" spans="2:14">
      <c r="B40" s="149"/>
      <c r="C40" s="198"/>
      <c r="D40" s="198"/>
      <c r="E40" s="198"/>
      <c r="F40" s="198"/>
      <c r="G40" s="149"/>
      <c r="H40" s="149"/>
      <c r="I40" s="149"/>
      <c r="J40" s="149"/>
      <c r="K40" s="149"/>
    </row>
    <row r="41" spans="2:14">
      <c r="B41" s="149"/>
      <c r="C41" s="198"/>
      <c r="D41" s="198"/>
      <c r="E41" s="198"/>
      <c r="F41" s="198"/>
      <c r="G41" s="149"/>
      <c r="H41" s="149"/>
      <c r="I41" s="149"/>
      <c r="J41" s="149"/>
      <c r="K41" s="149"/>
    </row>
    <row r="42" spans="2:14">
      <c r="B42" s="149"/>
      <c r="C42" s="198"/>
      <c r="D42" s="198"/>
      <c r="E42" s="198"/>
      <c r="F42" s="198"/>
      <c r="G42" s="149"/>
      <c r="H42" s="149"/>
      <c r="I42" s="149"/>
      <c r="J42" s="149"/>
      <c r="K42" s="149"/>
    </row>
    <row r="43" spans="2:14">
      <c r="B43" s="149"/>
      <c r="C43" s="198"/>
      <c r="D43" s="198"/>
      <c r="E43" s="198"/>
      <c r="F43" s="198"/>
      <c r="G43" s="149"/>
      <c r="H43" s="149"/>
      <c r="I43" s="149"/>
      <c r="J43" s="149"/>
      <c r="K43" s="149"/>
    </row>
    <row r="44" spans="2:14">
      <c r="B44" s="149"/>
      <c r="C44" s="198"/>
      <c r="D44" s="198"/>
      <c r="E44" s="198"/>
      <c r="F44" s="198"/>
      <c r="G44" s="149"/>
      <c r="H44" s="149"/>
      <c r="I44" s="149"/>
      <c r="J44" s="149"/>
      <c r="K44" s="149"/>
    </row>
    <row r="45" spans="2:14">
      <c r="B45" s="149"/>
      <c r="C45" s="198"/>
      <c r="D45" s="198"/>
      <c r="E45" s="198"/>
      <c r="F45" s="198"/>
      <c r="G45" s="149"/>
      <c r="H45" s="149"/>
      <c r="I45" s="149"/>
      <c r="J45" s="149"/>
      <c r="K45" s="149"/>
    </row>
    <row r="46" spans="2:14">
      <c r="B46" s="149"/>
      <c r="C46" s="198"/>
      <c r="D46" s="198"/>
      <c r="E46" s="198"/>
      <c r="F46" s="198"/>
      <c r="G46" s="149"/>
      <c r="H46" s="149"/>
      <c r="I46" s="149"/>
      <c r="J46" s="149"/>
      <c r="K46" s="149"/>
    </row>
    <row r="47" spans="2:14">
      <c r="B47" s="149"/>
      <c r="C47" s="198"/>
      <c r="D47" s="198"/>
      <c r="E47" s="198"/>
      <c r="F47" s="198"/>
      <c r="G47" s="149"/>
      <c r="H47" s="149"/>
      <c r="I47" s="149"/>
      <c r="J47" s="149"/>
      <c r="K47" s="149"/>
    </row>
    <row r="48" spans="2:14">
      <c r="B48" s="149"/>
      <c r="C48" s="198"/>
      <c r="D48" s="198"/>
      <c r="E48" s="198"/>
      <c r="F48" s="198"/>
      <c r="G48" s="149"/>
      <c r="H48" s="149"/>
      <c r="I48" s="149"/>
      <c r="J48" s="149"/>
      <c r="K48" s="149"/>
    </row>
    <row r="49" spans="2:11">
      <c r="B49" s="149"/>
      <c r="C49" s="198"/>
      <c r="D49" s="198"/>
      <c r="E49" s="198"/>
      <c r="F49" s="198"/>
      <c r="G49" s="149"/>
      <c r="H49" s="149"/>
      <c r="I49" s="149"/>
      <c r="J49" s="149"/>
      <c r="K49" s="149"/>
    </row>
    <row r="50" spans="2:11">
      <c r="B50" s="149"/>
      <c r="C50" s="198"/>
      <c r="D50" s="198"/>
      <c r="E50" s="198"/>
      <c r="F50" s="198"/>
      <c r="G50" s="149"/>
      <c r="H50" s="149"/>
      <c r="I50" s="149"/>
      <c r="J50" s="149"/>
      <c r="K50" s="149"/>
    </row>
    <row r="51" spans="2:11">
      <c r="B51" s="149"/>
      <c r="C51" s="198"/>
      <c r="D51" s="198"/>
      <c r="E51" s="198"/>
      <c r="F51" s="198"/>
      <c r="G51" s="149"/>
      <c r="H51" s="149"/>
      <c r="I51" s="149"/>
      <c r="J51" s="149"/>
      <c r="K51" s="149"/>
    </row>
    <row r="52" spans="2:11">
      <c r="B52" s="149"/>
      <c r="C52" s="198"/>
      <c r="D52" s="198"/>
      <c r="E52" s="198"/>
      <c r="F52" s="198"/>
      <c r="G52" s="149"/>
      <c r="H52" s="149"/>
      <c r="I52" s="149"/>
      <c r="J52" s="149"/>
      <c r="K52" s="149"/>
    </row>
    <row r="53" spans="2:11">
      <c r="B53" s="149"/>
      <c r="C53" s="198"/>
      <c r="D53" s="198"/>
      <c r="E53" s="198"/>
      <c r="F53" s="198"/>
      <c r="G53" s="149"/>
      <c r="H53" s="149"/>
      <c r="I53" s="149"/>
      <c r="J53" s="149"/>
      <c r="K53" s="149"/>
    </row>
    <row r="54" spans="2:11">
      <c r="B54" s="149"/>
      <c r="C54" s="198"/>
      <c r="D54" s="198"/>
      <c r="E54" s="198"/>
      <c r="F54" s="198"/>
      <c r="G54" s="149"/>
      <c r="H54" s="149"/>
      <c r="I54" s="149"/>
      <c r="J54" s="149"/>
      <c r="K54" s="149"/>
    </row>
    <row r="55" spans="2:11">
      <c r="B55" s="149"/>
      <c r="C55" s="198"/>
      <c r="D55" s="198"/>
      <c r="E55" s="198"/>
      <c r="F55" s="198"/>
      <c r="G55" s="149"/>
      <c r="H55" s="149"/>
      <c r="I55" s="149"/>
      <c r="J55" s="149"/>
      <c r="K55" s="149"/>
    </row>
    <row r="56" spans="2:11">
      <c r="B56" s="149"/>
      <c r="C56" s="198"/>
      <c r="D56" s="198"/>
      <c r="E56" s="198"/>
      <c r="F56" s="198"/>
      <c r="G56" s="149"/>
      <c r="H56" s="149"/>
      <c r="I56" s="149"/>
      <c r="J56" s="149"/>
      <c r="K56" s="149"/>
    </row>
    <row r="57" spans="2:11">
      <c r="B57" s="149"/>
      <c r="C57" s="198"/>
      <c r="D57" s="198"/>
      <c r="E57" s="198"/>
      <c r="F57" s="198"/>
      <c r="G57" s="149"/>
      <c r="H57" s="149"/>
      <c r="I57" s="149"/>
      <c r="J57" s="149"/>
      <c r="K57" s="149"/>
    </row>
  </sheetData>
  <mergeCells count="24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4:C34"/>
    <mergeCell ref="G34:H34"/>
    <mergeCell ref="B30:C30"/>
    <mergeCell ref="G30:H30"/>
    <mergeCell ref="B31:C31"/>
    <mergeCell ref="G31:H31"/>
    <mergeCell ref="B33:C33"/>
    <mergeCell ref="G33:H33"/>
  </mergeCells>
  <pageMargins left="0" right="0" top="0" bottom="0" header="0.11811023622047245" footer="0.11811023622047245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S17" sqref="S17"/>
    </sheetView>
  </sheetViews>
  <sheetFormatPr defaultRowHeight="15"/>
  <cols>
    <col min="7" max="7" width="5.140625" customWidth="1"/>
    <col min="9" max="9" width="5.85546875" customWidth="1"/>
    <col min="14" max="14" width="16.28515625" customWidth="1"/>
  </cols>
  <sheetData>
    <row r="1" spans="1:14">
      <c r="L1" s="302"/>
      <c r="M1" s="302" t="s">
        <v>316</v>
      </c>
      <c r="N1" s="302"/>
    </row>
    <row r="2" spans="1:14">
      <c r="L2" s="302"/>
      <c r="M2" s="302" t="s">
        <v>317</v>
      </c>
      <c r="N2" s="302"/>
    </row>
    <row r="3" spans="1:14">
      <c r="B3" s="302"/>
      <c r="C3" s="302"/>
      <c r="D3" s="302"/>
      <c r="E3" s="302"/>
      <c r="F3" s="302"/>
      <c r="L3" s="302"/>
      <c r="M3" s="302" t="s">
        <v>244</v>
      </c>
      <c r="N3" s="302"/>
    </row>
    <row r="4" spans="1:14">
      <c r="B4" s="587" t="s">
        <v>245</v>
      </c>
      <c r="C4" s="540"/>
      <c r="D4" s="540"/>
      <c r="E4" s="540"/>
      <c r="F4" s="302"/>
      <c r="G4" s="302"/>
      <c r="L4" s="302"/>
      <c r="M4" s="302" t="s">
        <v>318</v>
      </c>
      <c r="N4" s="302"/>
    </row>
    <row r="5" spans="1:14">
      <c r="B5" s="632" t="s">
        <v>246</v>
      </c>
      <c r="C5" s="632"/>
      <c r="D5" s="632"/>
      <c r="E5" s="632"/>
      <c r="L5" s="302"/>
      <c r="M5" s="302" t="s">
        <v>319</v>
      </c>
      <c r="N5" s="302"/>
    </row>
    <row r="6" spans="1:14">
      <c r="B6" s="142"/>
      <c r="C6" s="142"/>
      <c r="D6" s="142"/>
      <c r="E6" s="142"/>
    </row>
    <row r="7" spans="1:14">
      <c r="B7" s="141" t="s">
        <v>320</v>
      </c>
      <c r="C7" s="303"/>
      <c r="D7" s="303"/>
      <c r="E7" s="303"/>
    </row>
    <row r="8" spans="1:14">
      <c r="B8" s="541" t="s">
        <v>321</v>
      </c>
      <c r="C8" s="541"/>
      <c r="D8" s="541"/>
      <c r="E8" s="541"/>
    </row>
    <row r="9" spans="1:14">
      <c r="A9" s="304"/>
      <c r="B9" s="612"/>
      <c r="C9" s="612"/>
      <c r="D9" s="612"/>
      <c r="E9" s="612"/>
      <c r="F9" s="304"/>
      <c r="G9" s="304"/>
      <c r="H9" s="304"/>
      <c r="I9" s="304"/>
      <c r="J9" s="304"/>
      <c r="K9" s="304"/>
      <c r="L9" s="304"/>
      <c r="M9" s="633" t="s">
        <v>322</v>
      </c>
      <c r="N9" s="633"/>
    </row>
    <row r="10" spans="1:14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</row>
    <row r="11" spans="1:14">
      <c r="A11" s="545" t="s">
        <v>475</v>
      </c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304"/>
      <c r="N11" s="304"/>
    </row>
    <row r="12" spans="1:14" ht="8.25" customHeight="1">
      <c r="M12" s="621"/>
      <c r="N12" s="621"/>
    </row>
    <row r="13" spans="1:14">
      <c r="D13" s="622">
        <v>44287</v>
      </c>
      <c r="E13" s="623"/>
    </row>
    <row r="14" spans="1:14">
      <c r="D14" s="339"/>
      <c r="E14" s="340"/>
    </row>
    <row r="15" spans="1:14">
      <c r="J15" s="465"/>
      <c r="N15" s="454" t="s">
        <v>323</v>
      </c>
    </row>
    <row r="16" spans="1:14">
      <c r="A16" s="305"/>
      <c r="B16" s="306"/>
      <c r="C16" s="306"/>
      <c r="D16" s="466"/>
      <c r="E16" s="616" t="s">
        <v>324</v>
      </c>
      <c r="F16" s="624"/>
      <c r="G16" s="617"/>
      <c r="H16" s="307" t="s">
        <v>325</v>
      </c>
      <c r="I16" s="466"/>
      <c r="J16" s="616" t="s">
        <v>326</v>
      </c>
      <c r="K16" s="617"/>
      <c r="L16" s="582"/>
      <c r="M16" s="625"/>
      <c r="N16" s="467" t="s">
        <v>327</v>
      </c>
    </row>
    <row r="17" spans="1:14">
      <c r="A17" s="308"/>
      <c r="B17" s="612" t="s">
        <v>328</v>
      </c>
      <c r="C17" s="612"/>
      <c r="D17" s="464"/>
      <c r="E17" s="613" t="s">
        <v>329</v>
      </c>
      <c r="F17" s="614"/>
      <c r="G17" s="615"/>
      <c r="H17" s="618" t="s">
        <v>330</v>
      </c>
      <c r="I17" s="619"/>
      <c r="J17" s="618" t="s">
        <v>331</v>
      </c>
      <c r="K17" s="619"/>
      <c r="L17" s="618" t="s">
        <v>332</v>
      </c>
      <c r="M17" s="620"/>
      <c r="N17" s="309" t="s">
        <v>333</v>
      </c>
    </row>
    <row r="18" spans="1:14">
      <c r="A18" s="308"/>
      <c r="B18" s="140"/>
      <c r="C18" s="140"/>
      <c r="D18" s="464"/>
      <c r="E18" s="629" t="s">
        <v>334</v>
      </c>
      <c r="F18" s="616" t="s">
        <v>335</v>
      </c>
      <c r="G18" s="617"/>
      <c r="H18" s="618" t="s">
        <v>336</v>
      </c>
      <c r="I18" s="619"/>
      <c r="J18" s="310" t="s">
        <v>337</v>
      </c>
      <c r="K18" s="464"/>
      <c r="L18" s="618" t="s">
        <v>331</v>
      </c>
      <c r="M18" s="620"/>
      <c r="N18" s="309" t="s">
        <v>336</v>
      </c>
    </row>
    <row r="19" spans="1:14" ht="9.75" customHeight="1">
      <c r="A19" s="311"/>
      <c r="B19" s="285"/>
      <c r="C19" s="285"/>
      <c r="D19" s="468"/>
      <c r="E19" s="630"/>
      <c r="F19" s="613" t="s">
        <v>338</v>
      </c>
      <c r="G19" s="615"/>
      <c r="H19" s="613" t="s">
        <v>339</v>
      </c>
      <c r="I19" s="615"/>
      <c r="J19" s="613" t="s">
        <v>339</v>
      </c>
      <c r="K19" s="615"/>
      <c r="L19" s="584"/>
      <c r="M19" s="631"/>
      <c r="N19" s="309" t="s">
        <v>339</v>
      </c>
    </row>
    <row r="20" spans="1:14" ht="28.5" customHeight="1">
      <c r="A20" s="603" t="s">
        <v>340</v>
      </c>
      <c r="B20" s="604"/>
      <c r="C20" s="604"/>
      <c r="D20" s="605"/>
      <c r="E20" s="594" t="s">
        <v>341</v>
      </c>
      <c r="F20" s="582" t="s">
        <v>341</v>
      </c>
      <c r="G20" s="583"/>
      <c r="H20" s="582" t="s">
        <v>341</v>
      </c>
      <c r="I20" s="583"/>
      <c r="J20" s="582" t="s">
        <v>341</v>
      </c>
      <c r="K20" s="583"/>
      <c r="L20" s="582" t="s">
        <v>341</v>
      </c>
      <c r="M20" s="583"/>
      <c r="N20" s="594"/>
    </row>
    <row r="21" spans="1:14" ht="14.25" customHeight="1">
      <c r="A21" s="606"/>
      <c r="B21" s="607"/>
      <c r="C21" s="607"/>
      <c r="D21" s="608"/>
      <c r="E21" s="596"/>
      <c r="F21" s="584"/>
      <c r="G21" s="585"/>
      <c r="H21" s="584"/>
      <c r="I21" s="585"/>
      <c r="J21" s="584"/>
      <c r="K21" s="585"/>
      <c r="L21" s="584"/>
      <c r="M21" s="585"/>
      <c r="N21" s="596"/>
    </row>
    <row r="22" spans="1:14" ht="27" customHeight="1">
      <c r="A22" s="609" t="s">
        <v>342</v>
      </c>
      <c r="B22" s="610"/>
      <c r="C22" s="610"/>
      <c r="D22" s="611"/>
      <c r="E22" s="463">
        <v>30000</v>
      </c>
      <c r="F22" s="582">
        <v>2600</v>
      </c>
      <c r="G22" s="583"/>
      <c r="H22" s="582">
        <v>2875</v>
      </c>
      <c r="I22" s="583"/>
      <c r="J22" s="582">
        <v>1531.13</v>
      </c>
      <c r="K22" s="583"/>
      <c r="L22" s="582">
        <f>+J22</f>
        <v>1531.13</v>
      </c>
      <c r="M22" s="583"/>
      <c r="N22" s="463">
        <f>(H22-J22)</f>
        <v>1343.87</v>
      </c>
    </row>
    <row r="23" spans="1:14" ht="28.5" customHeight="1">
      <c r="A23" s="609" t="s">
        <v>343</v>
      </c>
      <c r="B23" s="610"/>
      <c r="C23" s="610"/>
      <c r="D23" s="611"/>
      <c r="E23" s="463">
        <v>3500</v>
      </c>
      <c r="F23" s="582">
        <v>400</v>
      </c>
      <c r="G23" s="583"/>
      <c r="H23" s="582">
        <v>417.76</v>
      </c>
      <c r="I23" s="583"/>
      <c r="J23" s="582">
        <v>0</v>
      </c>
      <c r="K23" s="583"/>
      <c r="L23" s="582">
        <v>0</v>
      </c>
      <c r="M23" s="583"/>
      <c r="N23" s="463">
        <f>(H23-J23)</f>
        <v>417.76</v>
      </c>
    </row>
    <row r="24" spans="1:14" ht="26.25" customHeight="1">
      <c r="A24" s="626" t="s">
        <v>344</v>
      </c>
      <c r="B24" s="627"/>
      <c r="C24" s="627"/>
      <c r="D24" s="628"/>
      <c r="E24" s="463">
        <v>12000</v>
      </c>
      <c r="F24" s="582">
        <v>1500</v>
      </c>
      <c r="G24" s="583"/>
      <c r="H24" s="582">
        <v>1184.2</v>
      </c>
      <c r="I24" s="583"/>
      <c r="J24" s="582">
        <v>1073.1400000000001</v>
      </c>
      <c r="K24" s="583"/>
      <c r="L24" s="582">
        <f>+J24</f>
        <v>1073.1400000000001</v>
      </c>
      <c r="M24" s="583"/>
      <c r="N24" s="463">
        <f>(H24-J24)</f>
        <v>111.05999999999995</v>
      </c>
    </row>
    <row r="25" spans="1:14" ht="15" customHeight="1">
      <c r="A25" s="598" t="s">
        <v>345</v>
      </c>
      <c r="B25" s="599"/>
      <c r="C25" s="599"/>
      <c r="D25" s="600"/>
      <c r="E25" s="463"/>
      <c r="F25" s="601"/>
      <c r="G25" s="602"/>
      <c r="H25" s="601"/>
      <c r="I25" s="602"/>
      <c r="J25" s="601"/>
      <c r="K25" s="602"/>
      <c r="L25" s="601"/>
      <c r="M25" s="602"/>
      <c r="N25" s="463">
        <f>(H25-J25)</f>
        <v>0</v>
      </c>
    </row>
    <row r="26" spans="1:14" ht="15" customHeight="1">
      <c r="A26" s="598" t="s">
        <v>346</v>
      </c>
      <c r="B26" s="599"/>
      <c r="C26" s="599"/>
      <c r="D26" s="600"/>
      <c r="E26" s="463"/>
      <c r="F26" s="601"/>
      <c r="G26" s="602"/>
      <c r="H26" s="601"/>
      <c r="I26" s="602"/>
      <c r="J26" s="601"/>
      <c r="K26" s="602"/>
      <c r="L26" s="601"/>
      <c r="M26" s="602"/>
      <c r="N26" s="463">
        <f>(H26-J26)</f>
        <v>0</v>
      </c>
    </row>
    <row r="27" spans="1:14" ht="15" customHeight="1">
      <c r="A27" s="588" t="s">
        <v>347</v>
      </c>
      <c r="B27" s="589"/>
      <c r="C27" s="589"/>
      <c r="D27" s="590"/>
      <c r="E27" s="594">
        <f>(E22+E23+E24+E26)</f>
        <v>45500</v>
      </c>
      <c r="F27" s="582">
        <f>(F22+F23+F24+F26)</f>
        <v>4500</v>
      </c>
      <c r="G27" s="583"/>
      <c r="H27" s="582">
        <f>(H22+H23+H24+H26)</f>
        <v>4476.96</v>
      </c>
      <c r="I27" s="583"/>
      <c r="J27" s="582">
        <f>(J22+J23+J24+J26)</f>
        <v>2604.2700000000004</v>
      </c>
      <c r="K27" s="583"/>
      <c r="L27" s="582">
        <f>(L22+L23+L24+L26)</f>
        <v>2604.2700000000004</v>
      </c>
      <c r="M27" s="583"/>
      <c r="N27" s="594" t="s">
        <v>341</v>
      </c>
    </row>
    <row r="28" spans="1:14">
      <c r="A28" s="591"/>
      <c r="B28" s="592"/>
      <c r="C28" s="592"/>
      <c r="D28" s="593"/>
      <c r="E28" s="595"/>
      <c r="F28" s="584"/>
      <c r="G28" s="585"/>
      <c r="H28" s="584"/>
      <c r="I28" s="585"/>
      <c r="J28" s="584"/>
      <c r="K28" s="585"/>
      <c r="L28" s="584"/>
      <c r="M28" s="585"/>
      <c r="N28" s="595"/>
    </row>
    <row r="29" spans="1:14" ht="15" customHeight="1">
      <c r="A29" s="588" t="s">
        <v>348</v>
      </c>
      <c r="B29" s="589"/>
      <c r="C29" s="589"/>
      <c r="D29" s="590"/>
      <c r="E29" s="594" t="s">
        <v>341</v>
      </c>
      <c r="F29" s="582" t="s">
        <v>341</v>
      </c>
      <c r="G29" s="583"/>
      <c r="H29" s="582" t="s">
        <v>341</v>
      </c>
      <c r="I29" s="583"/>
      <c r="J29" s="582" t="s">
        <v>341</v>
      </c>
      <c r="K29" s="583"/>
      <c r="L29" s="582" t="s">
        <v>341</v>
      </c>
      <c r="M29" s="583"/>
      <c r="N29" s="594">
        <f>(N22+N23+N24+N26)</f>
        <v>1872.6899999999998</v>
      </c>
    </row>
    <row r="30" spans="1:14">
      <c r="A30" s="591"/>
      <c r="B30" s="592"/>
      <c r="C30" s="592"/>
      <c r="D30" s="593"/>
      <c r="E30" s="596"/>
      <c r="F30" s="584"/>
      <c r="G30" s="585"/>
      <c r="H30" s="584"/>
      <c r="I30" s="585"/>
      <c r="J30" s="584"/>
      <c r="K30" s="585"/>
      <c r="L30" s="584"/>
      <c r="M30" s="585"/>
      <c r="N30" s="596"/>
    </row>
    <row r="31" spans="1:14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14">
      <c r="A32" s="597" t="s">
        <v>355</v>
      </c>
      <c r="B32" s="586"/>
      <c r="C32" s="586"/>
      <c r="D32" s="140"/>
      <c r="E32" s="140"/>
      <c r="F32" s="140"/>
      <c r="G32" s="142"/>
      <c r="H32" s="540"/>
      <c r="I32" s="540"/>
      <c r="J32" s="142"/>
      <c r="K32" s="587" t="s">
        <v>221</v>
      </c>
      <c r="L32" s="540"/>
      <c r="M32" s="540"/>
      <c r="N32" s="540"/>
    </row>
    <row r="33" spans="1:14">
      <c r="A33" s="140"/>
      <c r="B33" s="140"/>
      <c r="C33" s="140"/>
      <c r="D33" s="140"/>
      <c r="E33" s="140"/>
      <c r="F33" s="140"/>
      <c r="G33" s="142"/>
      <c r="H33" s="560" t="s">
        <v>223</v>
      </c>
      <c r="I33" s="560"/>
      <c r="J33" s="142"/>
      <c r="K33" s="560" t="s">
        <v>224</v>
      </c>
      <c r="L33" s="560"/>
      <c r="M33" s="560"/>
      <c r="N33" s="560"/>
    </row>
    <row r="34" spans="1:14">
      <c r="A34" s="140"/>
      <c r="B34" s="140"/>
      <c r="C34" s="140"/>
      <c r="D34" s="140"/>
      <c r="E34" s="140"/>
      <c r="F34" s="140"/>
      <c r="G34" s="312"/>
      <c r="H34" s="312"/>
      <c r="I34" s="312"/>
      <c r="J34" s="312"/>
      <c r="K34" s="312"/>
      <c r="L34" s="312"/>
      <c r="M34" s="312"/>
      <c r="N34" s="312"/>
    </row>
    <row r="35" spans="1:14">
      <c r="A35" s="586" t="s">
        <v>225</v>
      </c>
      <c r="B35" s="586"/>
      <c r="C35" s="586"/>
      <c r="D35" s="586"/>
      <c r="E35" s="140"/>
      <c r="F35" s="140"/>
      <c r="G35" s="142"/>
      <c r="H35" s="540"/>
      <c r="I35" s="540"/>
      <c r="J35" s="142"/>
      <c r="K35" s="587" t="s">
        <v>226</v>
      </c>
      <c r="L35" s="540"/>
      <c r="M35" s="540"/>
      <c r="N35" s="540"/>
    </row>
    <row r="36" spans="1:14">
      <c r="A36" s="140"/>
      <c r="B36" s="140"/>
      <c r="C36" s="140"/>
      <c r="D36" s="140"/>
      <c r="E36" s="140"/>
      <c r="F36" s="140"/>
      <c r="G36" s="142" t="s">
        <v>349</v>
      </c>
      <c r="H36" s="560" t="s">
        <v>223</v>
      </c>
      <c r="I36" s="560"/>
      <c r="J36" s="142"/>
      <c r="K36" s="560" t="s">
        <v>224</v>
      </c>
      <c r="L36" s="560"/>
      <c r="M36" s="560"/>
      <c r="N36" s="560"/>
    </row>
  </sheetData>
  <mergeCells count="80">
    <mergeCell ref="B4:E4"/>
    <mergeCell ref="B5:E5"/>
    <mergeCell ref="B8:E8"/>
    <mergeCell ref="B9:E9"/>
    <mergeCell ref="M9:N9"/>
    <mergeCell ref="L22:M22"/>
    <mergeCell ref="E18:E19"/>
    <mergeCell ref="F19:G19"/>
    <mergeCell ref="H19:I19"/>
    <mergeCell ref="J19:K19"/>
    <mergeCell ref="L19:M19"/>
    <mergeCell ref="N27:N28"/>
    <mergeCell ref="A26:D26"/>
    <mergeCell ref="F26:G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H26:I26"/>
    <mergeCell ref="J26:K26"/>
    <mergeCell ref="L26:M26"/>
    <mergeCell ref="K32:N32"/>
    <mergeCell ref="A29:D30"/>
    <mergeCell ref="E29:E30"/>
    <mergeCell ref="F29:G30"/>
    <mergeCell ref="H29:I30"/>
    <mergeCell ref="J29:K30"/>
    <mergeCell ref="L29:M30"/>
    <mergeCell ref="A11:L11"/>
    <mergeCell ref="M12:N12"/>
    <mergeCell ref="D13:E13"/>
    <mergeCell ref="E16:G16"/>
    <mergeCell ref="J16:K16"/>
    <mergeCell ref="L16:M16"/>
    <mergeCell ref="B17:C17"/>
    <mergeCell ref="E17:G17"/>
    <mergeCell ref="F18:G18"/>
    <mergeCell ref="H18:I18"/>
    <mergeCell ref="L18:M18"/>
    <mergeCell ref="H17:I17"/>
    <mergeCell ref="J17:K17"/>
    <mergeCell ref="L17:M17"/>
    <mergeCell ref="N20:N21"/>
    <mergeCell ref="A25:D25"/>
    <mergeCell ref="F25:G25"/>
    <mergeCell ref="H25:I25"/>
    <mergeCell ref="J25:K25"/>
    <mergeCell ref="L25:M25"/>
    <mergeCell ref="A20:D21"/>
    <mergeCell ref="E20:E21"/>
    <mergeCell ref="F20:G21"/>
    <mergeCell ref="H20:I21"/>
    <mergeCell ref="J20:K21"/>
    <mergeCell ref="L20:M21"/>
    <mergeCell ref="A22:D22"/>
    <mergeCell ref="F22:G22"/>
    <mergeCell ref="H22:I22"/>
    <mergeCell ref="J22:K22"/>
    <mergeCell ref="L27:M28"/>
    <mergeCell ref="A35:D35"/>
    <mergeCell ref="H35:I35"/>
    <mergeCell ref="K35:N35"/>
    <mergeCell ref="H36:I36"/>
    <mergeCell ref="K36:N36"/>
    <mergeCell ref="A27:D28"/>
    <mergeCell ref="E27:E28"/>
    <mergeCell ref="F27:G28"/>
    <mergeCell ref="H27:I28"/>
    <mergeCell ref="J27:K28"/>
    <mergeCell ref="H33:I33"/>
    <mergeCell ref="K33:N33"/>
    <mergeCell ref="N29:N30"/>
    <mergeCell ref="A32:C32"/>
    <mergeCell ref="H32:I32"/>
  </mergeCells>
  <pageMargins left="0.70866141732283472" right="0.70866141732283472" top="0" bottom="0" header="0.11811023622047245" footer="0.11811023622047245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7" workbookViewId="0">
      <selection activeCell="AC20" sqref="AC20"/>
    </sheetView>
  </sheetViews>
  <sheetFormatPr defaultRowHeight="12"/>
  <cols>
    <col min="1" max="1" width="23.42578125" style="200" customWidth="1"/>
    <col min="2" max="2" width="6.7109375" style="200" customWidth="1"/>
    <col min="3" max="3" width="7.140625" style="200" customWidth="1"/>
    <col min="4" max="5" width="6.7109375" style="200" customWidth="1"/>
    <col min="6" max="6" width="7.140625" style="200" customWidth="1"/>
    <col min="7" max="7" width="6.7109375" style="200" customWidth="1"/>
    <col min="8" max="8" width="8.42578125" style="200" customWidth="1"/>
    <col min="9" max="9" width="8.140625" style="200" customWidth="1"/>
    <col min="10" max="10" width="3.28515625" style="200" customWidth="1"/>
    <col min="11" max="11" width="6.28515625" style="200" customWidth="1"/>
    <col min="12" max="12" width="8.85546875" style="200" customWidth="1"/>
    <col min="13" max="13" width="8.28515625" style="200" customWidth="1"/>
    <col min="14" max="14" width="9.140625" style="200"/>
    <col min="15" max="15" width="3.28515625" style="200" customWidth="1"/>
    <col min="16" max="16" width="6.28515625" style="200" customWidth="1"/>
    <col min="17" max="17" width="3.85546875" style="200" customWidth="1"/>
    <col min="18" max="18" width="3.42578125" style="200" customWidth="1"/>
    <col min="19" max="19" width="9.5703125" style="200" customWidth="1"/>
    <col min="20" max="16384" width="9.140625" style="200"/>
  </cols>
  <sheetData>
    <row r="1" spans="1:27" ht="12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658" t="s">
        <v>356</v>
      </c>
      <c r="O1" s="658"/>
      <c r="P1" s="658"/>
      <c r="Q1" s="658"/>
      <c r="R1" s="658"/>
      <c r="S1" s="658"/>
    </row>
    <row r="2" spans="1:27" ht="19.5" customHeight="1">
      <c r="A2" s="199"/>
      <c r="B2" s="656" t="s">
        <v>5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8"/>
      <c r="O2" s="658"/>
      <c r="P2" s="658"/>
      <c r="Q2" s="658"/>
      <c r="R2" s="658"/>
      <c r="S2" s="658"/>
    </row>
    <row r="3" spans="1:27">
      <c r="A3" s="199"/>
      <c r="B3" s="199"/>
      <c r="C3" s="199"/>
      <c r="D3" s="199"/>
      <c r="E3" s="199"/>
      <c r="F3" s="199"/>
      <c r="G3" s="199"/>
      <c r="H3" s="199" t="s">
        <v>274</v>
      </c>
      <c r="I3" s="201"/>
      <c r="J3" s="201"/>
      <c r="K3" s="201"/>
      <c r="L3" s="201"/>
      <c r="M3" s="201"/>
      <c r="N3" s="202"/>
      <c r="O3" s="202"/>
      <c r="P3" s="202"/>
      <c r="Q3" s="202"/>
      <c r="R3" s="202"/>
      <c r="S3" s="202"/>
    </row>
    <row r="4" spans="1:27" ht="6.75" customHeight="1">
      <c r="A4" s="199"/>
      <c r="B4" s="199"/>
      <c r="C4" s="199"/>
      <c r="D4" s="199"/>
      <c r="E4" s="199"/>
      <c r="F4" s="199"/>
      <c r="G4" s="199"/>
      <c r="H4" s="199"/>
      <c r="I4" s="201"/>
      <c r="J4" s="201"/>
      <c r="K4" s="201"/>
      <c r="L4" s="201"/>
      <c r="M4" s="201"/>
      <c r="N4" s="202"/>
      <c r="O4" s="202"/>
      <c r="P4" s="202"/>
      <c r="Q4" s="202"/>
      <c r="R4" s="202"/>
      <c r="S4" s="202"/>
      <c r="U4" s="203"/>
      <c r="V4" s="203"/>
      <c r="W4" s="203"/>
    </row>
    <row r="5" spans="1:27" ht="12.75" customHeight="1">
      <c r="A5" s="657" t="s">
        <v>476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203"/>
      <c r="U5" s="203"/>
      <c r="V5" s="203"/>
    </row>
    <row r="6" spans="1:27" ht="4.5" customHeight="1">
      <c r="A6" s="342"/>
      <c r="B6" s="342"/>
      <c r="C6" s="342"/>
      <c r="D6" s="342"/>
      <c r="E6" s="342"/>
      <c r="F6" s="342"/>
      <c r="G6" s="342"/>
      <c r="H6" s="342"/>
      <c r="I6" s="342"/>
      <c r="J6" s="659"/>
      <c r="K6" s="659"/>
      <c r="L6" s="659"/>
      <c r="M6" s="659"/>
      <c r="N6" s="342"/>
      <c r="O6" s="342"/>
      <c r="P6" s="342"/>
      <c r="Q6" s="342"/>
      <c r="R6" s="342"/>
      <c r="S6" s="342"/>
    </row>
    <row r="7" spans="1:27" ht="9.75" customHeight="1">
      <c r="A7" s="469"/>
      <c r="B7" s="469"/>
      <c r="C7" s="469"/>
      <c r="D7" s="660">
        <v>44292</v>
      </c>
      <c r="E7" s="659"/>
      <c r="F7" s="659"/>
      <c r="G7" s="659"/>
      <c r="H7" s="659"/>
      <c r="I7" s="659"/>
      <c r="J7" s="659"/>
      <c r="K7" s="659"/>
      <c r="L7" s="659"/>
      <c r="M7" s="204"/>
      <c r="N7" s="469"/>
      <c r="O7" s="469"/>
      <c r="P7" s="469"/>
      <c r="Q7" s="469"/>
      <c r="R7" s="469"/>
      <c r="S7" s="469"/>
    </row>
    <row r="8" spans="1:27" ht="12" customHeight="1">
      <c r="A8" s="469"/>
      <c r="B8" s="469"/>
      <c r="C8" s="469"/>
      <c r="D8" s="469"/>
      <c r="E8" s="661" t="s">
        <v>275</v>
      </c>
      <c r="F8" s="661"/>
      <c r="G8" s="661"/>
      <c r="H8" s="661"/>
      <c r="I8" s="661"/>
      <c r="J8" s="661"/>
      <c r="K8" s="661"/>
      <c r="L8" s="661"/>
      <c r="M8" s="204"/>
      <c r="N8" s="469"/>
      <c r="O8" s="469"/>
      <c r="P8" s="469"/>
      <c r="Q8" s="469"/>
      <c r="R8" s="469"/>
      <c r="S8" s="469"/>
    </row>
    <row r="9" spans="1:27" ht="1.5" customHeight="1">
      <c r="A9" s="343"/>
      <c r="B9" s="470"/>
      <c r="C9" s="470"/>
      <c r="D9" s="470"/>
      <c r="E9" s="470"/>
      <c r="F9" s="470"/>
      <c r="G9" s="470"/>
      <c r="H9" s="205"/>
      <c r="I9" s="205"/>
      <c r="J9" s="635"/>
      <c r="K9" s="635"/>
      <c r="L9" s="199"/>
      <c r="M9" s="199"/>
      <c r="N9" s="469"/>
      <c r="O9" s="469"/>
      <c r="P9" s="469"/>
      <c r="Q9" s="469"/>
      <c r="R9" s="469"/>
      <c r="S9" s="469"/>
    </row>
    <row r="10" spans="1:27" ht="12.75">
      <c r="A10" s="205"/>
      <c r="B10" s="662" t="s">
        <v>276</v>
      </c>
      <c r="C10" s="663"/>
      <c r="D10" s="206" t="s">
        <v>277</v>
      </c>
      <c r="E10" s="207"/>
      <c r="F10" s="208"/>
      <c r="G10" s="208"/>
      <c r="H10" s="205"/>
      <c r="I10" s="205"/>
      <c r="J10" s="664"/>
      <c r="K10" s="664"/>
      <c r="L10" s="199"/>
      <c r="M10" s="199"/>
      <c r="N10" s="199"/>
      <c r="O10" s="199"/>
      <c r="P10" s="199"/>
      <c r="Q10" s="209"/>
      <c r="R10" s="209"/>
      <c r="S10" s="209"/>
    </row>
    <row r="11" spans="1:27" ht="33" customHeight="1">
      <c r="A11" s="210" t="s">
        <v>278</v>
      </c>
      <c r="B11" s="211" t="s">
        <v>279</v>
      </c>
      <c r="C11" s="211" t="s">
        <v>357</v>
      </c>
      <c r="D11" s="344" t="s">
        <v>280</v>
      </c>
      <c r="E11" s="345" t="s">
        <v>281</v>
      </c>
      <c r="F11" s="212"/>
      <c r="G11" s="208"/>
      <c r="H11" s="205"/>
      <c r="I11" s="205"/>
      <c r="J11" s="471"/>
      <c r="K11" s="471"/>
      <c r="L11" s="199"/>
      <c r="M11" s="199"/>
      <c r="N11" s="199"/>
      <c r="O11" s="199"/>
      <c r="P11" s="199"/>
      <c r="Q11" s="209"/>
      <c r="R11" s="209"/>
      <c r="S11" s="209"/>
    </row>
    <row r="12" spans="1:27" ht="12.75">
      <c r="A12" s="213" t="s">
        <v>282</v>
      </c>
      <c r="B12" s="214">
        <v>1</v>
      </c>
      <c r="C12" s="214">
        <v>1</v>
      </c>
      <c r="D12" s="215" t="s">
        <v>243</v>
      </c>
      <c r="E12" s="216" t="s">
        <v>243</v>
      </c>
      <c r="F12" s="470"/>
      <c r="G12" s="470"/>
      <c r="H12" s="205"/>
      <c r="I12" s="217" t="s">
        <v>283</v>
      </c>
      <c r="J12" s="665"/>
      <c r="K12" s="665"/>
      <c r="L12" s="665"/>
      <c r="M12" s="665"/>
      <c r="N12" s="665"/>
      <c r="O12" s="665"/>
      <c r="P12" s="635"/>
      <c r="Q12" s="635"/>
      <c r="R12" s="666">
        <v>1</v>
      </c>
      <c r="S12" s="667"/>
    </row>
    <row r="13" spans="1:27" ht="12.75" customHeight="1">
      <c r="A13" s="213" t="s">
        <v>284</v>
      </c>
      <c r="B13" s="218">
        <v>36</v>
      </c>
      <c r="C13" s="218">
        <v>36</v>
      </c>
      <c r="D13" s="219">
        <v>36</v>
      </c>
      <c r="E13" s="220">
        <v>36</v>
      </c>
      <c r="F13" s="221"/>
      <c r="G13" s="221"/>
      <c r="H13" s="205"/>
      <c r="I13" s="668" t="s">
        <v>228</v>
      </c>
      <c r="J13" s="668"/>
      <c r="K13" s="668"/>
      <c r="L13" s="668"/>
      <c r="M13" s="668"/>
      <c r="N13" s="668"/>
      <c r="O13" s="668"/>
      <c r="P13" s="199"/>
      <c r="Q13" s="209"/>
      <c r="R13" s="209"/>
      <c r="S13" s="209"/>
      <c r="U13" s="227"/>
      <c r="V13" s="228"/>
      <c r="W13" s="228"/>
      <c r="X13" s="228"/>
      <c r="Y13" s="228"/>
      <c r="Z13" s="228"/>
      <c r="AA13" s="228"/>
    </row>
    <row r="14" spans="1:27" ht="10.5" customHeight="1">
      <c r="A14" s="213" t="s">
        <v>285</v>
      </c>
      <c r="B14" s="218">
        <v>839</v>
      </c>
      <c r="C14" s="218">
        <v>839</v>
      </c>
      <c r="D14" s="218">
        <v>839</v>
      </c>
      <c r="E14" s="220">
        <v>839</v>
      </c>
      <c r="F14" s="221"/>
      <c r="G14" s="221"/>
      <c r="H14" s="205"/>
      <c r="I14" s="222" t="s">
        <v>286</v>
      </c>
      <c r="J14" s="222"/>
      <c r="K14" s="223"/>
      <c r="L14" s="223"/>
      <c r="M14" s="224"/>
      <c r="N14" s="205"/>
      <c r="O14" s="205"/>
      <c r="P14" s="225">
        <v>9</v>
      </c>
      <c r="Q14" s="225">
        <v>2</v>
      </c>
      <c r="R14" s="226">
        <v>2</v>
      </c>
      <c r="S14" s="226">
        <v>1</v>
      </c>
      <c r="U14" s="227"/>
      <c r="V14" s="228"/>
      <c r="W14" s="228"/>
      <c r="X14" s="228"/>
      <c r="Y14" s="228"/>
      <c r="Z14" s="228"/>
      <c r="AA14" s="228"/>
    </row>
    <row r="15" spans="1:27" ht="6" customHeight="1" thickBot="1">
      <c r="A15" s="346"/>
      <c r="B15" s="347"/>
      <c r="C15" s="347"/>
      <c r="D15" s="348"/>
      <c r="E15" s="222"/>
      <c r="F15" s="222"/>
      <c r="G15" s="222"/>
      <c r="H15" s="224"/>
      <c r="I15" s="205"/>
      <c r="J15" s="205"/>
      <c r="K15" s="205"/>
      <c r="L15" s="199"/>
      <c r="M15" s="349"/>
      <c r="N15" s="199"/>
      <c r="O15" s="199"/>
      <c r="P15" s="199"/>
      <c r="Q15" s="349"/>
      <c r="R15" s="349"/>
      <c r="S15" s="349"/>
    </row>
    <row r="16" spans="1:27" ht="12.75" customHeight="1">
      <c r="A16" s="651" t="s">
        <v>287</v>
      </c>
      <c r="B16" s="653" t="s">
        <v>288</v>
      </c>
      <c r="C16" s="654"/>
      <c r="D16" s="654"/>
      <c r="E16" s="654"/>
      <c r="F16" s="654"/>
      <c r="G16" s="655"/>
      <c r="H16" s="637" t="s">
        <v>289</v>
      </c>
      <c r="I16" s="638"/>
      <c r="J16" s="638"/>
      <c r="K16" s="638"/>
      <c r="L16" s="639"/>
      <c r="M16" s="637" t="s">
        <v>290</v>
      </c>
      <c r="N16" s="638"/>
      <c r="O16" s="638"/>
      <c r="P16" s="638"/>
      <c r="Q16" s="638"/>
      <c r="R16" s="638"/>
      <c r="S16" s="639"/>
    </row>
    <row r="17" spans="1:19" ht="12.75" customHeight="1">
      <c r="A17" s="652"/>
      <c r="B17" s="640" t="s">
        <v>291</v>
      </c>
      <c r="C17" s="641"/>
      <c r="D17" s="641"/>
      <c r="E17" s="642" t="s">
        <v>276</v>
      </c>
      <c r="F17" s="643"/>
      <c r="G17" s="644"/>
      <c r="H17" s="645" t="s">
        <v>292</v>
      </c>
      <c r="I17" s="646" t="s">
        <v>293</v>
      </c>
      <c r="J17" s="646" t="s">
        <v>294</v>
      </c>
      <c r="K17" s="647" t="s">
        <v>295</v>
      </c>
      <c r="L17" s="648" t="s">
        <v>296</v>
      </c>
      <c r="M17" s="645" t="s">
        <v>292</v>
      </c>
      <c r="N17" s="646" t="s">
        <v>293</v>
      </c>
      <c r="O17" s="646" t="s">
        <v>294</v>
      </c>
      <c r="P17" s="647" t="s">
        <v>297</v>
      </c>
      <c r="Q17" s="646" t="s">
        <v>298</v>
      </c>
      <c r="R17" s="646" t="s">
        <v>299</v>
      </c>
      <c r="S17" s="649" t="s">
        <v>296</v>
      </c>
    </row>
    <row r="18" spans="1:19" ht="78.75">
      <c r="A18" s="652"/>
      <c r="B18" s="472" t="s">
        <v>279</v>
      </c>
      <c r="C18" s="473" t="s">
        <v>300</v>
      </c>
      <c r="D18" s="473" t="s">
        <v>301</v>
      </c>
      <c r="E18" s="229" t="s">
        <v>279</v>
      </c>
      <c r="F18" s="473" t="s">
        <v>300</v>
      </c>
      <c r="G18" s="230" t="s">
        <v>302</v>
      </c>
      <c r="H18" s="645"/>
      <c r="I18" s="646"/>
      <c r="J18" s="646"/>
      <c r="K18" s="647"/>
      <c r="L18" s="648"/>
      <c r="M18" s="645"/>
      <c r="N18" s="646"/>
      <c r="O18" s="646"/>
      <c r="P18" s="647"/>
      <c r="Q18" s="646"/>
      <c r="R18" s="646"/>
      <c r="S18" s="650"/>
    </row>
    <row r="19" spans="1:19" ht="9.75" customHeight="1">
      <c r="A19" s="231">
        <v>1</v>
      </c>
      <c r="B19" s="232">
        <v>2</v>
      </c>
      <c r="C19" s="233">
        <v>3</v>
      </c>
      <c r="D19" s="233">
        <v>4</v>
      </c>
      <c r="E19" s="234">
        <v>5</v>
      </c>
      <c r="F19" s="233">
        <v>6</v>
      </c>
      <c r="G19" s="235">
        <v>7</v>
      </c>
      <c r="H19" s="237">
        <v>8</v>
      </c>
      <c r="I19" s="234">
        <v>9</v>
      </c>
      <c r="J19" s="234">
        <v>10</v>
      </c>
      <c r="K19" s="234">
        <v>11</v>
      </c>
      <c r="L19" s="236">
        <v>12</v>
      </c>
      <c r="M19" s="237">
        <v>13</v>
      </c>
      <c r="N19" s="234">
        <v>14</v>
      </c>
      <c r="O19" s="234">
        <v>15</v>
      </c>
      <c r="P19" s="234">
        <v>16</v>
      </c>
      <c r="Q19" s="234">
        <v>17</v>
      </c>
      <c r="R19" s="234">
        <v>18</v>
      </c>
      <c r="S19" s="236">
        <v>19</v>
      </c>
    </row>
    <row r="20" spans="1:19" ht="19.5" customHeight="1">
      <c r="A20" s="350" t="s">
        <v>358</v>
      </c>
      <c r="B20" s="239">
        <v>3</v>
      </c>
      <c r="C20" s="685">
        <v>3</v>
      </c>
      <c r="D20" s="685">
        <v>3</v>
      </c>
      <c r="E20" s="684">
        <v>3</v>
      </c>
      <c r="F20" s="240">
        <v>3</v>
      </c>
      <c r="G20" s="242">
        <v>3</v>
      </c>
      <c r="H20" s="245">
        <v>15605.75</v>
      </c>
      <c r="I20" s="240">
        <v>3121.13</v>
      </c>
      <c r="J20" s="240"/>
      <c r="K20" s="240"/>
      <c r="L20" s="243">
        <f t="shared" ref="L20:L39" si="0">SUM(H20:K20)</f>
        <v>18726.88</v>
      </c>
      <c r="M20" s="245">
        <v>15605.75</v>
      </c>
      <c r="N20" s="240">
        <v>3121.13</v>
      </c>
      <c r="O20" s="240"/>
      <c r="P20" s="240"/>
      <c r="Q20" s="240"/>
      <c r="R20" s="240"/>
      <c r="S20" s="243">
        <f t="shared" ref="S20:S39" si="1">SUM(M20:R20)</f>
        <v>18726.88</v>
      </c>
    </row>
    <row r="21" spans="1:19" ht="10.5" customHeight="1">
      <c r="A21" s="244" t="s">
        <v>304</v>
      </c>
      <c r="B21" s="245">
        <v>3</v>
      </c>
      <c r="C21" s="685">
        <v>3</v>
      </c>
      <c r="D21" s="685">
        <v>3</v>
      </c>
      <c r="E21" s="684">
        <v>3</v>
      </c>
      <c r="F21" s="240">
        <v>3</v>
      </c>
      <c r="G21" s="242">
        <v>3</v>
      </c>
      <c r="H21" s="245">
        <v>15605.75</v>
      </c>
      <c r="I21" s="240">
        <v>3121.13</v>
      </c>
      <c r="J21" s="240"/>
      <c r="K21" s="240"/>
      <c r="L21" s="243">
        <f t="shared" si="0"/>
        <v>18726.88</v>
      </c>
      <c r="M21" s="245">
        <v>15605.75</v>
      </c>
      <c r="N21" s="240">
        <v>3121.13</v>
      </c>
      <c r="O21" s="240"/>
      <c r="P21" s="240"/>
      <c r="Q21" s="240"/>
      <c r="R21" s="240"/>
      <c r="S21" s="243">
        <f t="shared" si="1"/>
        <v>18726.88</v>
      </c>
    </row>
    <row r="22" spans="1:19" ht="9.75" customHeight="1">
      <c r="A22" s="238" t="s">
        <v>303</v>
      </c>
      <c r="B22" s="245">
        <f t="shared" ref="B22:G22" si="2">B23</f>
        <v>56.95</v>
      </c>
      <c r="C22" s="685">
        <f t="shared" si="2"/>
        <v>56.95</v>
      </c>
      <c r="D22" s="685">
        <f t="shared" si="2"/>
        <v>56.95</v>
      </c>
      <c r="E22" s="684">
        <v>53.36</v>
      </c>
      <c r="F22" s="240">
        <f t="shared" si="2"/>
        <v>53.31</v>
      </c>
      <c r="G22" s="242">
        <f t="shared" si="2"/>
        <v>53.34</v>
      </c>
      <c r="H22" s="245">
        <f>H23</f>
        <v>168646.09</v>
      </c>
      <c r="I22" s="240"/>
      <c r="J22" s="240"/>
      <c r="K22" s="240"/>
      <c r="L22" s="243">
        <f t="shared" si="0"/>
        <v>168646.09</v>
      </c>
      <c r="M22" s="245">
        <f>M23</f>
        <v>168634.7</v>
      </c>
      <c r="N22" s="240"/>
      <c r="O22" s="240"/>
      <c r="P22" s="240"/>
      <c r="Q22" s="241"/>
      <c r="R22" s="241"/>
      <c r="S22" s="243">
        <f t="shared" si="1"/>
        <v>168634.7</v>
      </c>
    </row>
    <row r="23" spans="1:19" ht="10.5" customHeight="1">
      <c r="A23" s="244" t="s">
        <v>304</v>
      </c>
      <c r="B23" s="245">
        <v>56.95</v>
      </c>
      <c r="C23" s="685">
        <v>56.95</v>
      </c>
      <c r="D23" s="685">
        <v>56.95</v>
      </c>
      <c r="E23" s="684">
        <v>53.36</v>
      </c>
      <c r="F23" s="240">
        <v>53.31</v>
      </c>
      <c r="G23" s="242">
        <v>53.34</v>
      </c>
      <c r="H23" s="245">
        <v>168646.09</v>
      </c>
      <c r="I23" s="240"/>
      <c r="J23" s="240"/>
      <c r="K23" s="240"/>
      <c r="L23" s="243">
        <f t="shared" si="0"/>
        <v>168646.09</v>
      </c>
      <c r="M23" s="245">
        <v>168634.7</v>
      </c>
      <c r="N23" s="240"/>
      <c r="O23" s="240"/>
      <c r="P23" s="240"/>
      <c r="Q23" s="241"/>
      <c r="R23" s="241"/>
      <c r="S23" s="243">
        <f t="shared" si="1"/>
        <v>168634.7</v>
      </c>
    </row>
    <row r="24" spans="1:19" ht="10.5" customHeight="1">
      <c r="A24" s="246" t="s">
        <v>305</v>
      </c>
      <c r="B24" s="247">
        <v>11.08</v>
      </c>
      <c r="C24" s="686">
        <v>11.08</v>
      </c>
      <c r="D24" s="687">
        <v>11.08</v>
      </c>
      <c r="E24" s="688">
        <v>10.119999999999999</v>
      </c>
      <c r="F24" s="248">
        <v>10.119999999999999</v>
      </c>
      <c r="G24" s="251">
        <v>10.119999999999999</v>
      </c>
      <c r="H24" s="245">
        <v>26152</v>
      </c>
      <c r="I24" s="248"/>
      <c r="J24" s="248"/>
      <c r="K24" s="249"/>
      <c r="L24" s="243">
        <f t="shared" si="0"/>
        <v>26152</v>
      </c>
      <c r="M24" s="245">
        <v>26152</v>
      </c>
      <c r="N24" s="248"/>
      <c r="O24" s="248"/>
      <c r="P24" s="248"/>
      <c r="Q24" s="250"/>
      <c r="R24" s="250"/>
      <c r="S24" s="243">
        <f t="shared" si="1"/>
        <v>26152</v>
      </c>
    </row>
    <row r="25" spans="1:19" ht="10.5" customHeight="1">
      <c r="A25" s="252" t="s">
        <v>306</v>
      </c>
      <c r="B25" s="247">
        <v>7.08</v>
      </c>
      <c r="C25" s="686">
        <v>7.08</v>
      </c>
      <c r="D25" s="687">
        <v>7.08</v>
      </c>
      <c r="E25" s="688">
        <v>6.7</v>
      </c>
      <c r="F25" s="248">
        <v>6.7</v>
      </c>
      <c r="G25" s="251">
        <v>6.7</v>
      </c>
      <c r="H25" s="245">
        <v>19349.48</v>
      </c>
      <c r="I25" s="248"/>
      <c r="J25" s="248"/>
      <c r="K25" s="249"/>
      <c r="L25" s="243">
        <f t="shared" si="0"/>
        <v>19349.48</v>
      </c>
      <c r="M25" s="245">
        <v>19349.48</v>
      </c>
      <c r="N25" s="248"/>
      <c r="O25" s="248"/>
      <c r="P25" s="248"/>
      <c r="Q25" s="250"/>
      <c r="R25" s="250"/>
      <c r="S25" s="243">
        <f t="shared" si="1"/>
        <v>19349.48</v>
      </c>
    </row>
    <row r="26" spans="1:19" ht="10.5" customHeight="1">
      <c r="A26" s="253" t="s">
        <v>307</v>
      </c>
      <c r="B26" s="247">
        <v>7.5</v>
      </c>
      <c r="C26" s="686">
        <v>7.5</v>
      </c>
      <c r="D26" s="687">
        <v>7.5</v>
      </c>
      <c r="E26" s="688">
        <v>5.5</v>
      </c>
      <c r="F26" s="248">
        <v>5.5</v>
      </c>
      <c r="G26" s="251">
        <v>5.5</v>
      </c>
      <c r="H26" s="245">
        <f>H27</f>
        <v>12020.09</v>
      </c>
      <c r="I26" s="248"/>
      <c r="J26" s="248"/>
      <c r="K26" s="249"/>
      <c r="L26" s="243">
        <f t="shared" si="0"/>
        <v>12020.09</v>
      </c>
      <c r="M26" s="245">
        <f>M27</f>
        <v>12020.09</v>
      </c>
      <c r="N26" s="248"/>
      <c r="O26" s="248"/>
      <c r="P26" s="248"/>
      <c r="Q26" s="250"/>
      <c r="R26" s="250"/>
      <c r="S26" s="243">
        <f t="shared" si="1"/>
        <v>12020.09</v>
      </c>
    </row>
    <row r="27" spans="1:19" ht="10.5" customHeight="1">
      <c r="A27" s="252" t="s">
        <v>306</v>
      </c>
      <c r="B27" s="247">
        <v>7.5</v>
      </c>
      <c r="C27" s="686">
        <v>7.5</v>
      </c>
      <c r="D27" s="687">
        <v>7.5</v>
      </c>
      <c r="E27" s="688">
        <v>5.5</v>
      </c>
      <c r="F27" s="248">
        <v>5.5</v>
      </c>
      <c r="G27" s="251">
        <v>5.5</v>
      </c>
      <c r="H27" s="245">
        <v>12020.09</v>
      </c>
      <c r="I27" s="248"/>
      <c r="J27" s="248"/>
      <c r="K27" s="249"/>
      <c r="L27" s="243">
        <f t="shared" si="0"/>
        <v>12020.09</v>
      </c>
      <c r="M27" s="245">
        <v>12020.09</v>
      </c>
      <c r="N27" s="248"/>
      <c r="O27" s="248"/>
      <c r="P27" s="248"/>
      <c r="Q27" s="250"/>
      <c r="R27" s="250"/>
      <c r="S27" s="243">
        <f t="shared" si="1"/>
        <v>12020.09</v>
      </c>
    </row>
    <row r="28" spans="1:19" ht="10.5" customHeight="1">
      <c r="A28" s="246" t="s">
        <v>308</v>
      </c>
      <c r="B28" s="247">
        <v>3.5</v>
      </c>
      <c r="C28" s="686">
        <v>3.5</v>
      </c>
      <c r="D28" s="687">
        <v>3.5</v>
      </c>
      <c r="E28" s="688">
        <v>2.6</v>
      </c>
      <c r="F28" s="248">
        <v>2.6</v>
      </c>
      <c r="G28" s="251">
        <v>2.6</v>
      </c>
      <c r="H28" s="245">
        <f>H29</f>
        <v>3959.48</v>
      </c>
      <c r="I28" s="248">
        <f>I29</f>
        <v>197.98</v>
      </c>
      <c r="J28" s="248"/>
      <c r="K28" s="249"/>
      <c r="L28" s="243">
        <f t="shared" si="0"/>
        <v>4157.46</v>
      </c>
      <c r="M28" s="245">
        <f>M29</f>
        <v>3959.48</v>
      </c>
      <c r="N28" s="248">
        <f>N29</f>
        <v>197.98</v>
      </c>
      <c r="O28" s="248"/>
      <c r="P28" s="248"/>
      <c r="Q28" s="250"/>
      <c r="R28" s="250"/>
      <c r="S28" s="243">
        <f t="shared" si="1"/>
        <v>4157.46</v>
      </c>
    </row>
    <row r="29" spans="1:19" ht="10.5" customHeight="1">
      <c r="A29" s="252" t="s">
        <v>306</v>
      </c>
      <c r="B29" s="247">
        <v>3.5</v>
      </c>
      <c r="C29" s="686">
        <v>3.5</v>
      </c>
      <c r="D29" s="687">
        <v>3.5</v>
      </c>
      <c r="E29" s="688">
        <v>2.6</v>
      </c>
      <c r="F29" s="248">
        <v>2.6</v>
      </c>
      <c r="G29" s="251">
        <v>2.6</v>
      </c>
      <c r="H29" s="245">
        <v>3959.48</v>
      </c>
      <c r="I29" s="248">
        <v>197.98</v>
      </c>
      <c r="J29" s="248"/>
      <c r="K29" s="249"/>
      <c r="L29" s="243">
        <f t="shared" si="0"/>
        <v>4157.46</v>
      </c>
      <c r="M29" s="245">
        <v>3959.48</v>
      </c>
      <c r="N29" s="248">
        <v>197.98</v>
      </c>
      <c r="O29" s="248"/>
      <c r="P29" s="248"/>
      <c r="Q29" s="250"/>
      <c r="R29" s="250"/>
      <c r="S29" s="243">
        <f t="shared" si="1"/>
        <v>4157.46</v>
      </c>
    </row>
    <row r="30" spans="1:19" ht="12.75">
      <c r="A30" s="254" t="s">
        <v>309</v>
      </c>
      <c r="B30" s="247">
        <v>2</v>
      </c>
      <c r="C30" s="686">
        <v>2</v>
      </c>
      <c r="D30" s="687">
        <v>2</v>
      </c>
      <c r="E30" s="688">
        <v>2</v>
      </c>
      <c r="F30" s="248">
        <v>2</v>
      </c>
      <c r="G30" s="251">
        <v>2</v>
      </c>
      <c r="H30" s="245">
        <v>4345.57</v>
      </c>
      <c r="I30" s="248">
        <v>217.27</v>
      </c>
      <c r="J30" s="248"/>
      <c r="K30" s="249"/>
      <c r="L30" s="243">
        <f t="shared" si="0"/>
        <v>4562.84</v>
      </c>
      <c r="M30" s="245">
        <v>4345.57</v>
      </c>
      <c r="N30" s="248">
        <v>217.27</v>
      </c>
      <c r="O30" s="248"/>
      <c r="P30" s="248"/>
      <c r="Q30" s="250"/>
      <c r="R30" s="250"/>
      <c r="S30" s="243">
        <f t="shared" si="1"/>
        <v>4562.84</v>
      </c>
    </row>
    <row r="31" spans="1:19" ht="10.5" customHeight="1">
      <c r="A31" s="252" t="s">
        <v>306</v>
      </c>
      <c r="B31" s="247"/>
      <c r="C31" s="686"/>
      <c r="D31" s="687"/>
      <c r="E31" s="688"/>
      <c r="F31" s="248"/>
      <c r="G31" s="251"/>
      <c r="H31" s="245"/>
      <c r="I31" s="248"/>
      <c r="J31" s="248"/>
      <c r="K31" s="249"/>
      <c r="L31" s="243">
        <f t="shared" si="0"/>
        <v>0</v>
      </c>
      <c r="M31" s="245"/>
      <c r="N31" s="248"/>
      <c r="O31" s="248"/>
      <c r="P31" s="248"/>
      <c r="Q31" s="250"/>
      <c r="R31" s="250"/>
      <c r="S31" s="243">
        <f t="shared" si="1"/>
        <v>0</v>
      </c>
    </row>
    <row r="32" spans="1:19" ht="10.5" customHeight="1">
      <c r="A32" s="246" t="s">
        <v>310</v>
      </c>
      <c r="B32" s="247">
        <v>42.3</v>
      </c>
      <c r="C32" s="686">
        <v>39.299999999999997</v>
      </c>
      <c r="D32" s="687">
        <v>39.68</v>
      </c>
      <c r="E32" s="688">
        <v>40.01</v>
      </c>
      <c r="F32" s="248">
        <v>38.51</v>
      </c>
      <c r="G32" s="251">
        <v>39.01</v>
      </c>
      <c r="H32" s="245">
        <v>63680.86</v>
      </c>
      <c r="I32" s="248">
        <v>2653.78</v>
      </c>
      <c r="J32" s="248"/>
      <c r="K32" s="249"/>
      <c r="L32" s="243">
        <f t="shared" si="0"/>
        <v>66334.64</v>
      </c>
      <c r="M32" s="245">
        <v>63544.06</v>
      </c>
      <c r="N32" s="248">
        <v>2653.78</v>
      </c>
      <c r="O32" s="248"/>
      <c r="P32" s="248"/>
      <c r="Q32" s="250"/>
      <c r="R32" s="250"/>
      <c r="S32" s="243">
        <f t="shared" si="1"/>
        <v>66197.84</v>
      </c>
    </row>
    <row r="33" spans="1:22" ht="10.5" customHeight="1" thickBot="1">
      <c r="A33" s="255" t="s">
        <v>311</v>
      </c>
      <c r="B33" s="256">
        <v>22</v>
      </c>
      <c r="C33" s="689">
        <v>22</v>
      </c>
      <c r="D33" s="690">
        <v>22</v>
      </c>
      <c r="E33" s="691">
        <v>20.100000000000001</v>
      </c>
      <c r="F33" s="257">
        <v>18.600000000000001</v>
      </c>
      <c r="G33" s="260">
        <v>19.100000000000001</v>
      </c>
      <c r="H33" s="256">
        <v>28248</v>
      </c>
      <c r="I33" s="257"/>
      <c r="J33" s="257"/>
      <c r="K33" s="258"/>
      <c r="L33" s="261">
        <f t="shared" si="0"/>
        <v>28248</v>
      </c>
      <c r="M33" s="262">
        <v>24524</v>
      </c>
      <c r="N33" s="257"/>
      <c r="O33" s="257"/>
      <c r="P33" s="257"/>
      <c r="Q33" s="259"/>
      <c r="R33" s="259"/>
      <c r="S33" s="261">
        <f t="shared" si="1"/>
        <v>24524</v>
      </c>
    </row>
    <row r="34" spans="1:22" ht="10.5" customHeight="1">
      <c r="A34" s="263" t="s">
        <v>296</v>
      </c>
      <c r="B34" s="264">
        <f>SUM(B20,B24,B26,B28,B30,B32,B22)</f>
        <v>126.33</v>
      </c>
      <c r="C34" s="265">
        <f t="shared" ref="C34:R34" si="3">SUM(C20,C24,C26,C28,C30,C32,C22)</f>
        <v>123.33</v>
      </c>
      <c r="D34" s="265">
        <f t="shared" si="3"/>
        <v>123.71</v>
      </c>
      <c r="E34" s="265">
        <f t="shared" si="3"/>
        <v>116.59</v>
      </c>
      <c r="F34" s="265">
        <f t="shared" si="3"/>
        <v>115.03999999999999</v>
      </c>
      <c r="G34" s="266">
        <f t="shared" si="3"/>
        <v>115.57</v>
      </c>
      <c r="H34" s="264">
        <f t="shared" si="3"/>
        <v>294409.83999999997</v>
      </c>
      <c r="I34" s="265">
        <f t="shared" si="3"/>
        <v>6190.16</v>
      </c>
      <c r="J34" s="265">
        <f t="shared" si="3"/>
        <v>0</v>
      </c>
      <c r="K34" s="265">
        <f t="shared" si="3"/>
        <v>0</v>
      </c>
      <c r="L34" s="351">
        <f t="shared" si="0"/>
        <v>300599.99999999994</v>
      </c>
      <c r="M34" s="264">
        <f t="shared" si="3"/>
        <v>294261.65000000002</v>
      </c>
      <c r="N34" s="265">
        <f t="shared" si="3"/>
        <v>6190.16</v>
      </c>
      <c r="O34" s="265">
        <f t="shared" si="3"/>
        <v>0</v>
      </c>
      <c r="P34" s="265">
        <f t="shared" si="3"/>
        <v>0</v>
      </c>
      <c r="Q34" s="265">
        <f t="shared" si="3"/>
        <v>0</v>
      </c>
      <c r="R34" s="265">
        <f t="shared" si="3"/>
        <v>0</v>
      </c>
      <c r="S34" s="351">
        <f t="shared" si="1"/>
        <v>300451.81</v>
      </c>
      <c r="U34" s="484"/>
      <c r="V34" s="484"/>
    </row>
    <row r="35" spans="1:22" ht="13.5" thickBot="1">
      <c r="A35" s="267" t="s">
        <v>312</v>
      </c>
      <c r="B35" s="268">
        <f>SUM(B21,B25,B27,B29,B31,B23)</f>
        <v>78.03</v>
      </c>
      <c r="C35" s="269">
        <f t="shared" ref="C35:R35" si="4">SUM(C21,C25,C27,C29,C31,C23)</f>
        <v>78.03</v>
      </c>
      <c r="D35" s="269">
        <f t="shared" si="4"/>
        <v>78.03</v>
      </c>
      <c r="E35" s="269">
        <f t="shared" si="4"/>
        <v>71.16</v>
      </c>
      <c r="F35" s="269">
        <f t="shared" si="4"/>
        <v>71.11</v>
      </c>
      <c r="G35" s="270">
        <f t="shared" si="4"/>
        <v>71.14</v>
      </c>
      <c r="H35" s="268">
        <f t="shared" si="4"/>
        <v>219580.88999999998</v>
      </c>
      <c r="I35" s="269">
        <f t="shared" si="4"/>
        <v>3319.11</v>
      </c>
      <c r="J35" s="269">
        <f t="shared" si="4"/>
        <v>0</v>
      </c>
      <c r="K35" s="269">
        <f t="shared" si="4"/>
        <v>0</v>
      </c>
      <c r="L35" s="271">
        <f t="shared" si="0"/>
        <v>222899.99999999997</v>
      </c>
      <c r="M35" s="268">
        <f t="shared" si="4"/>
        <v>219569.5</v>
      </c>
      <c r="N35" s="269">
        <f t="shared" si="4"/>
        <v>3319.11</v>
      </c>
      <c r="O35" s="269">
        <f t="shared" si="4"/>
        <v>0</v>
      </c>
      <c r="P35" s="269">
        <f t="shared" si="4"/>
        <v>0</v>
      </c>
      <c r="Q35" s="269">
        <f t="shared" si="4"/>
        <v>0</v>
      </c>
      <c r="R35" s="269">
        <f t="shared" si="4"/>
        <v>0</v>
      </c>
      <c r="S35" s="271">
        <f t="shared" si="1"/>
        <v>222888.61</v>
      </c>
      <c r="U35" s="484"/>
      <c r="V35" s="484"/>
    </row>
    <row r="36" spans="1:22" ht="10.5" customHeight="1">
      <c r="A36" s="352" t="s">
        <v>313</v>
      </c>
      <c r="B36" s="353">
        <f>SUM(B20,B24,B26,B22)</f>
        <v>78.53</v>
      </c>
      <c r="C36" s="354">
        <f t="shared" ref="C36:R37" si="5">SUM(C20,C24,C26,C22)</f>
        <v>78.53</v>
      </c>
      <c r="D36" s="354">
        <f t="shared" si="5"/>
        <v>78.53</v>
      </c>
      <c r="E36" s="354">
        <f t="shared" si="5"/>
        <v>71.97999999999999</v>
      </c>
      <c r="F36" s="354">
        <f t="shared" si="5"/>
        <v>71.930000000000007</v>
      </c>
      <c r="G36" s="355">
        <f t="shared" si="5"/>
        <v>71.960000000000008</v>
      </c>
      <c r="H36" s="353">
        <f t="shared" si="5"/>
        <v>222423.93</v>
      </c>
      <c r="I36" s="354">
        <f t="shared" si="5"/>
        <v>3121.13</v>
      </c>
      <c r="J36" s="354">
        <f t="shared" si="5"/>
        <v>0</v>
      </c>
      <c r="K36" s="354">
        <f t="shared" si="5"/>
        <v>0</v>
      </c>
      <c r="L36" s="356">
        <f t="shared" si="0"/>
        <v>225545.06</v>
      </c>
      <c r="M36" s="353">
        <f t="shared" si="5"/>
        <v>222412.54</v>
      </c>
      <c r="N36" s="354">
        <f t="shared" si="5"/>
        <v>3121.13</v>
      </c>
      <c r="O36" s="354">
        <f t="shared" si="5"/>
        <v>0</v>
      </c>
      <c r="P36" s="354">
        <f t="shared" si="5"/>
        <v>0</v>
      </c>
      <c r="Q36" s="354">
        <f t="shared" si="5"/>
        <v>0</v>
      </c>
      <c r="R36" s="354">
        <f t="shared" si="5"/>
        <v>0</v>
      </c>
      <c r="S36" s="356">
        <f t="shared" si="1"/>
        <v>225533.67</v>
      </c>
    </row>
    <row r="37" spans="1:22" ht="9.75" customHeight="1">
      <c r="A37" s="272" t="s">
        <v>306</v>
      </c>
      <c r="B37" s="273">
        <f>SUM(B21,B25,B27,B23)</f>
        <v>74.53</v>
      </c>
      <c r="C37" s="274">
        <f>SUM(C21,C25,C27,C23)</f>
        <v>74.53</v>
      </c>
      <c r="D37" s="274">
        <f t="shared" si="5"/>
        <v>74.53</v>
      </c>
      <c r="E37" s="274">
        <f t="shared" si="5"/>
        <v>68.56</v>
      </c>
      <c r="F37" s="274">
        <f t="shared" si="5"/>
        <v>68.510000000000005</v>
      </c>
      <c r="G37" s="275">
        <f t="shared" si="5"/>
        <v>68.540000000000006</v>
      </c>
      <c r="H37" s="273">
        <f t="shared" si="5"/>
        <v>215621.40999999997</v>
      </c>
      <c r="I37" s="274">
        <f t="shared" si="5"/>
        <v>3121.13</v>
      </c>
      <c r="J37" s="274">
        <f t="shared" si="5"/>
        <v>0</v>
      </c>
      <c r="K37" s="274">
        <f t="shared" si="5"/>
        <v>0</v>
      </c>
      <c r="L37" s="243">
        <f t="shared" si="0"/>
        <v>218742.53999999998</v>
      </c>
      <c r="M37" s="273">
        <f t="shared" si="5"/>
        <v>215610.02000000002</v>
      </c>
      <c r="N37" s="274">
        <f t="shared" si="5"/>
        <v>3121.13</v>
      </c>
      <c r="O37" s="274">
        <f t="shared" si="5"/>
        <v>0</v>
      </c>
      <c r="P37" s="274">
        <f t="shared" si="5"/>
        <v>0</v>
      </c>
      <c r="Q37" s="274">
        <f t="shared" si="5"/>
        <v>0</v>
      </c>
      <c r="R37" s="274">
        <f t="shared" si="5"/>
        <v>0</v>
      </c>
      <c r="S37" s="243">
        <f t="shared" si="1"/>
        <v>218731.15000000002</v>
      </c>
    </row>
    <row r="38" spans="1:22" ht="9.75" customHeight="1">
      <c r="A38" s="276" t="s">
        <v>314</v>
      </c>
      <c r="B38" s="273">
        <f>SUM(B26,B28,B30)</f>
        <v>13</v>
      </c>
      <c r="C38" s="274">
        <f t="shared" ref="C38:R39" si="6">SUM(C26,C28,C30)</f>
        <v>13</v>
      </c>
      <c r="D38" s="274">
        <f t="shared" si="6"/>
        <v>13</v>
      </c>
      <c r="E38" s="274">
        <f t="shared" si="6"/>
        <v>10.1</v>
      </c>
      <c r="F38" s="274">
        <f t="shared" si="6"/>
        <v>10.1</v>
      </c>
      <c r="G38" s="275">
        <f t="shared" si="6"/>
        <v>10.1</v>
      </c>
      <c r="H38" s="273">
        <f t="shared" si="6"/>
        <v>20325.14</v>
      </c>
      <c r="I38" s="274">
        <f t="shared" si="6"/>
        <v>415.25</v>
      </c>
      <c r="J38" s="274">
        <f t="shared" si="6"/>
        <v>0</v>
      </c>
      <c r="K38" s="274">
        <f t="shared" si="6"/>
        <v>0</v>
      </c>
      <c r="L38" s="243">
        <f t="shared" si="0"/>
        <v>20740.39</v>
      </c>
      <c r="M38" s="273">
        <f t="shared" si="6"/>
        <v>20325.14</v>
      </c>
      <c r="N38" s="274">
        <f t="shared" si="6"/>
        <v>415.25</v>
      </c>
      <c r="O38" s="274">
        <f t="shared" si="6"/>
        <v>0</v>
      </c>
      <c r="P38" s="274">
        <f t="shared" si="6"/>
        <v>0</v>
      </c>
      <c r="Q38" s="274">
        <f t="shared" si="6"/>
        <v>0</v>
      </c>
      <c r="R38" s="274">
        <f t="shared" si="6"/>
        <v>0</v>
      </c>
      <c r="S38" s="243">
        <f t="shared" si="1"/>
        <v>20740.39</v>
      </c>
    </row>
    <row r="39" spans="1:22" ht="14.25" customHeight="1" thickBot="1">
      <c r="A39" s="277" t="s">
        <v>306</v>
      </c>
      <c r="B39" s="278">
        <f>SUM(B27,B29,B31)</f>
        <v>11</v>
      </c>
      <c r="C39" s="279">
        <f t="shared" si="6"/>
        <v>11</v>
      </c>
      <c r="D39" s="279">
        <f t="shared" si="6"/>
        <v>11</v>
      </c>
      <c r="E39" s="279">
        <f t="shared" si="6"/>
        <v>8.1</v>
      </c>
      <c r="F39" s="279">
        <f t="shared" si="6"/>
        <v>8.1</v>
      </c>
      <c r="G39" s="280">
        <f t="shared" si="6"/>
        <v>8.1</v>
      </c>
      <c r="H39" s="278">
        <f t="shared" si="6"/>
        <v>15979.57</v>
      </c>
      <c r="I39" s="279">
        <f t="shared" si="6"/>
        <v>197.98</v>
      </c>
      <c r="J39" s="279">
        <f t="shared" si="6"/>
        <v>0</v>
      </c>
      <c r="K39" s="279">
        <f t="shared" si="6"/>
        <v>0</v>
      </c>
      <c r="L39" s="271">
        <f t="shared" si="0"/>
        <v>16177.55</v>
      </c>
      <c r="M39" s="278">
        <f t="shared" si="6"/>
        <v>15979.57</v>
      </c>
      <c r="N39" s="279">
        <f t="shared" si="6"/>
        <v>197.98</v>
      </c>
      <c r="O39" s="279">
        <f t="shared" si="6"/>
        <v>0</v>
      </c>
      <c r="P39" s="279">
        <f t="shared" si="6"/>
        <v>0</v>
      </c>
      <c r="Q39" s="279">
        <f t="shared" si="6"/>
        <v>0</v>
      </c>
      <c r="R39" s="279">
        <f t="shared" si="6"/>
        <v>0</v>
      </c>
      <c r="S39" s="271">
        <f t="shared" si="1"/>
        <v>16177.55</v>
      </c>
    </row>
    <row r="40" spans="1:22" ht="3.75" customHeight="1"/>
    <row r="41" spans="1:22" ht="9.75" customHeight="1">
      <c r="A41" s="281" t="s">
        <v>315</v>
      </c>
      <c r="B41" s="281"/>
      <c r="C41" s="281"/>
      <c r="D41" s="205"/>
      <c r="E41" s="205"/>
      <c r="F41" s="205"/>
      <c r="G41" s="205"/>
      <c r="H41" s="205"/>
      <c r="I41" s="205"/>
      <c r="J41" s="205"/>
      <c r="K41" s="205"/>
      <c r="L41" s="199"/>
      <c r="M41" s="199"/>
      <c r="N41" s="199"/>
      <c r="O41" s="199"/>
      <c r="P41" s="199"/>
      <c r="Q41" s="199"/>
      <c r="R41" s="199"/>
      <c r="S41" s="199"/>
    </row>
    <row r="42" spans="1:22" ht="11.25" customHeight="1">
      <c r="A42" s="282" t="s">
        <v>248</v>
      </c>
      <c r="B42" s="282"/>
      <c r="C42" s="282"/>
      <c r="D42" s="199"/>
      <c r="E42" s="283"/>
      <c r="F42" s="283"/>
      <c r="G42" s="283"/>
      <c r="H42" s="283"/>
      <c r="I42" s="283"/>
      <c r="J42" s="282"/>
      <c r="K42" s="634" t="s">
        <v>221</v>
      </c>
      <c r="L42" s="634"/>
      <c r="M42" s="634"/>
      <c r="N42" s="634"/>
      <c r="O42" s="634"/>
      <c r="P42" s="634"/>
      <c r="Q42" s="199"/>
      <c r="R42" s="199"/>
      <c r="S42" s="199"/>
    </row>
    <row r="43" spans="1:22" ht="12.75">
      <c r="A43" s="635"/>
      <c r="B43" s="635"/>
      <c r="C43" s="470"/>
      <c r="D43" s="199"/>
      <c r="E43" s="199"/>
      <c r="F43" s="636" t="s">
        <v>223</v>
      </c>
      <c r="G43" s="636"/>
      <c r="H43" s="636"/>
      <c r="I43" s="281"/>
      <c r="J43" s="281"/>
      <c r="K43" s="281"/>
      <c r="L43" s="281"/>
      <c r="M43" s="284" t="s">
        <v>224</v>
      </c>
      <c r="N43" s="284"/>
      <c r="O43" s="470"/>
      <c r="P43" s="199"/>
      <c r="Q43" s="199"/>
      <c r="R43" s="199"/>
      <c r="S43" s="199"/>
    </row>
    <row r="44" spans="1:22" ht="3.75" customHeight="1">
      <c r="A44" s="470"/>
      <c r="B44" s="470"/>
      <c r="C44" s="470"/>
      <c r="D44" s="199"/>
      <c r="E44" s="199"/>
      <c r="F44" s="199"/>
      <c r="G44" s="199"/>
      <c r="H44" s="470"/>
      <c r="I44" s="199"/>
      <c r="J44" s="199"/>
      <c r="K44" s="205"/>
      <c r="L44" s="205"/>
      <c r="M44" s="470"/>
      <c r="N44" s="470"/>
      <c r="O44" s="470"/>
      <c r="P44" s="199"/>
      <c r="Q44" s="199"/>
      <c r="R44" s="199"/>
      <c r="S44" s="199"/>
    </row>
    <row r="45" spans="1:22" ht="12.75" customHeight="1">
      <c r="A45" s="282" t="s">
        <v>225</v>
      </c>
      <c r="B45" s="282"/>
      <c r="C45" s="282"/>
      <c r="D45" s="199"/>
      <c r="E45" s="283"/>
      <c r="F45" s="283"/>
      <c r="G45" s="283"/>
      <c r="H45" s="283"/>
      <c r="I45" s="283"/>
      <c r="J45" s="282"/>
      <c r="K45" s="634" t="s">
        <v>226</v>
      </c>
      <c r="L45" s="634"/>
      <c r="M45" s="634"/>
      <c r="N45" s="634"/>
      <c r="O45" s="634"/>
      <c r="P45" s="634"/>
      <c r="Q45" s="199"/>
      <c r="R45" s="199"/>
      <c r="S45" s="199"/>
    </row>
    <row r="46" spans="1:22" ht="12.75">
      <c r="A46" s="635"/>
      <c r="B46" s="635"/>
      <c r="C46" s="470"/>
      <c r="D46" s="199"/>
      <c r="E46" s="199"/>
      <c r="F46" s="636" t="s">
        <v>223</v>
      </c>
      <c r="G46" s="636"/>
      <c r="H46" s="636"/>
      <c r="I46" s="281"/>
      <c r="J46" s="281"/>
      <c r="K46" s="281"/>
      <c r="L46" s="281"/>
      <c r="M46" s="284" t="s">
        <v>224</v>
      </c>
      <c r="N46" s="284"/>
      <c r="O46" s="470"/>
      <c r="P46" s="199"/>
      <c r="Q46" s="199"/>
      <c r="R46" s="199"/>
      <c r="S46" s="199"/>
    </row>
  </sheetData>
  <mergeCells count="37">
    <mergeCell ref="A16:A18"/>
    <mergeCell ref="B16:G16"/>
    <mergeCell ref="B2:M2"/>
    <mergeCell ref="A5:S5"/>
    <mergeCell ref="N1:S2"/>
    <mergeCell ref="J6:M6"/>
    <mergeCell ref="D7:L7"/>
    <mergeCell ref="E8:L8"/>
    <mergeCell ref="J9:K9"/>
    <mergeCell ref="B10:C10"/>
    <mergeCell ref="J10:K10"/>
    <mergeCell ref="J12:O12"/>
    <mergeCell ref="P12:Q12"/>
    <mergeCell ref="R12:S12"/>
    <mergeCell ref="I13:O13"/>
    <mergeCell ref="H16:L16"/>
    <mergeCell ref="M16:S16"/>
    <mergeCell ref="B17:D17"/>
    <mergeCell ref="E17:G17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K42:P42"/>
    <mergeCell ref="A43:B43"/>
    <mergeCell ref="F43:H43"/>
    <mergeCell ref="K45:P45"/>
    <mergeCell ref="A46:B46"/>
    <mergeCell ref="F46:H46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11811023622047245" right="0.11811023622047245" top="0" bottom="0" header="0.11811023622047245" footer="0.11811023622047245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10" workbookViewId="0">
      <selection activeCell="Y21" sqref="Y21"/>
    </sheetView>
  </sheetViews>
  <sheetFormatPr defaultRowHeight="12"/>
  <cols>
    <col min="1" max="1" width="22.5703125" style="200" customWidth="1"/>
    <col min="2" max="2" width="6.140625" style="200" customWidth="1"/>
    <col min="3" max="3" width="7.5703125" style="200" customWidth="1"/>
    <col min="4" max="4" width="7" style="200" customWidth="1"/>
    <col min="5" max="5" width="6" style="200" customWidth="1"/>
    <col min="6" max="6" width="6.140625" style="200" customWidth="1"/>
    <col min="7" max="7" width="7" style="200" customWidth="1"/>
    <col min="8" max="8" width="8.42578125" style="200" customWidth="1"/>
    <col min="9" max="9" width="8.140625" style="200" customWidth="1"/>
    <col min="10" max="10" width="4.5703125" style="200" customWidth="1"/>
    <col min="11" max="11" width="7.140625" style="200" customWidth="1"/>
    <col min="12" max="13" width="8.85546875" style="200" customWidth="1"/>
    <col min="14" max="14" width="7.7109375" style="200" customWidth="1"/>
    <col min="15" max="15" width="4.28515625" style="200" customWidth="1"/>
    <col min="16" max="16" width="6.7109375" style="200" customWidth="1"/>
    <col min="17" max="17" width="4.42578125" style="200" customWidth="1"/>
    <col min="18" max="18" width="2.85546875" style="200" customWidth="1"/>
    <col min="19" max="19" width="9" style="200" customWidth="1"/>
    <col min="20" max="16384" width="9.140625" style="200"/>
  </cols>
  <sheetData>
    <row r="1" spans="1:27" ht="12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658" t="s">
        <v>356</v>
      </c>
      <c r="O1" s="658"/>
      <c r="P1" s="658"/>
      <c r="Q1" s="658"/>
      <c r="R1" s="658"/>
      <c r="S1" s="658"/>
    </row>
    <row r="2" spans="1:27" ht="19.5" customHeight="1">
      <c r="A2" s="199"/>
      <c r="B2" s="656" t="s">
        <v>5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8"/>
      <c r="O2" s="658"/>
      <c r="P2" s="658"/>
      <c r="Q2" s="658"/>
      <c r="R2" s="658"/>
      <c r="S2" s="658"/>
    </row>
    <row r="3" spans="1:27">
      <c r="A3" s="199"/>
      <c r="B3" s="199"/>
      <c r="C3" s="199"/>
      <c r="D3" s="199"/>
      <c r="E3" s="199"/>
      <c r="F3" s="199"/>
      <c r="G3" s="199"/>
      <c r="H3" s="199" t="s">
        <v>274</v>
      </c>
      <c r="I3" s="201"/>
      <c r="J3" s="201"/>
      <c r="K3" s="201"/>
      <c r="L3" s="201"/>
      <c r="M3" s="201"/>
      <c r="N3" s="202"/>
      <c r="O3" s="202"/>
      <c r="P3" s="202"/>
      <c r="Q3" s="202"/>
      <c r="R3" s="202"/>
      <c r="S3" s="202"/>
    </row>
    <row r="4" spans="1:27" ht="4.5" customHeight="1">
      <c r="A4" s="199"/>
      <c r="B4" s="199"/>
      <c r="C4" s="199"/>
      <c r="D4" s="199"/>
      <c r="E4" s="199"/>
      <c r="F4" s="199"/>
      <c r="G4" s="199"/>
      <c r="H4" s="199"/>
      <c r="I4" s="201"/>
      <c r="J4" s="201"/>
      <c r="K4" s="201"/>
      <c r="L4" s="201"/>
      <c r="M4" s="201"/>
      <c r="N4" s="202"/>
      <c r="O4" s="202"/>
      <c r="P4" s="202"/>
      <c r="Q4" s="202"/>
      <c r="R4" s="202"/>
      <c r="S4" s="202"/>
      <c r="T4" s="203"/>
      <c r="U4" s="203"/>
      <c r="V4" s="203"/>
    </row>
    <row r="5" spans="1:27" ht="12.75" customHeight="1">
      <c r="A5" s="657" t="s">
        <v>476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</row>
    <row r="6" spans="1:27" ht="5.25" customHeight="1">
      <c r="A6" s="342"/>
      <c r="B6" s="342"/>
      <c r="C6" s="342"/>
      <c r="D6" s="342"/>
      <c r="E6" s="342"/>
      <c r="F6" s="342"/>
      <c r="G6" s="342"/>
      <c r="H6" s="342"/>
      <c r="I6" s="342"/>
      <c r="J6" s="659"/>
      <c r="K6" s="659"/>
      <c r="L6" s="659"/>
      <c r="M6" s="659"/>
      <c r="N6" s="342"/>
      <c r="O6" s="342"/>
      <c r="P6" s="342"/>
      <c r="Q6" s="342"/>
      <c r="R6" s="342"/>
      <c r="S6" s="342"/>
    </row>
    <row r="7" spans="1:27">
      <c r="A7" s="469"/>
      <c r="B7" s="469"/>
      <c r="C7" s="469"/>
      <c r="D7" s="660">
        <v>44292</v>
      </c>
      <c r="E7" s="659"/>
      <c r="F7" s="659"/>
      <c r="G7" s="659"/>
      <c r="H7" s="659"/>
      <c r="I7" s="659"/>
      <c r="J7" s="659"/>
      <c r="K7" s="659"/>
      <c r="L7" s="659"/>
      <c r="M7" s="204"/>
      <c r="N7" s="469"/>
      <c r="O7" s="469"/>
      <c r="P7" s="469"/>
      <c r="Q7" s="469"/>
      <c r="R7" s="469"/>
      <c r="S7" s="469"/>
    </row>
    <row r="8" spans="1:27" ht="10.5" customHeight="1">
      <c r="A8" s="469"/>
      <c r="B8" s="469"/>
      <c r="C8" s="469"/>
      <c r="D8" s="469"/>
      <c r="E8" s="661" t="s">
        <v>275</v>
      </c>
      <c r="F8" s="661"/>
      <c r="G8" s="661"/>
      <c r="H8" s="661"/>
      <c r="I8" s="661"/>
      <c r="J8" s="661"/>
      <c r="K8" s="661"/>
      <c r="L8" s="661"/>
      <c r="M8" s="204"/>
      <c r="N8" s="469"/>
      <c r="O8" s="469"/>
      <c r="P8" s="469"/>
      <c r="Q8" s="469"/>
      <c r="R8" s="469"/>
      <c r="S8" s="469"/>
    </row>
    <row r="9" spans="1:27" ht="12.75">
      <c r="A9" s="343"/>
      <c r="B9" s="470"/>
      <c r="C9" s="470"/>
      <c r="D9" s="470"/>
      <c r="E9" s="470"/>
      <c r="F9" s="470"/>
      <c r="G9" s="470"/>
      <c r="H9" s="205"/>
      <c r="I9" s="205"/>
      <c r="J9" s="635"/>
      <c r="K9" s="635"/>
      <c r="L9" s="199"/>
      <c r="M9" s="199"/>
      <c r="N9" s="469"/>
      <c r="O9" s="469"/>
      <c r="P9" s="469"/>
      <c r="Q9" s="469"/>
      <c r="R9" s="469"/>
      <c r="S9" s="469"/>
    </row>
    <row r="10" spans="1:27" ht="23.25" customHeight="1">
      <c r="A10" s="205"/>
      <c r="B10" s="662" t="s">
        <v>276</v>
      </c>
      <c r="C10" s="663"/>
      <c r="D10" s="206" t="s">
        <v>277</v>
      </c>
      <c r="E10" s="207"/>
      <c r="F10" s="208"/>
      <c r="G10" s="208"/>
      <c r="H10" s="205"/>
      <c r="I10" s="205"/>
      <c r="J10" s="664"/>
      <c r="K10" s="664"/>
      <c r="L10" s="199"/>
      <c r="M10" s="199"/>
      <c r="N10" s="199"/>
      <c r="O10" s="199"/>
      <c r="P10" s="199"/>
      <c r="Q10" s="209"/>
      <c r="R10" s="209"/>
      <c r="S10" s="209"/>
    </row>
    <row r="11" spans="1:27" ht="29.25">
      <c r="A11" s="210" t="s">
        <v>278</v>
      </c>
      <c r="B11" s="211" t="s">
        <v>279</v>
      </c>
      <c r="C11" s="211" t="s">
        <v>357</v>
      </c>
      <c r="D11" s="344" t="s">
        <v>280</v>
      </c>
      <c r="E11" s="345" t="s">
        <v>281</v>
      </c>
      <c r="F11" s="212"/>
      <c r="G11" s="208"/>
      <c r="H11" s="205"/>
      <c r="I11" s="205"/>
      <c r="J11" s="471"/>
      <c r="K11" s="471"/>
      <c r="L11" s="199"/>
      <c r="M11" s="199"/>
      <c r="N11" s="199"/>
      <c r="O11" s="199"/>
      <c r="P11" s="199"/>
      <c r="Q11" s="209"/>
      <c r="R11" s="209"/>
      <c r="S11" s="209"/>
      <c r="U11" s="227"/>
      <c r="V11" s="228"/>
      <c r="W11" s="228"/>
      <c r="X11" s="228"/>
      <c r="Y11" s="228"/>
      <c r="Z11" s="228"/>
      <c r="AA11" s="228"/>
    </row>
    <row r="12" spans="1:27" ht="12.75">
      <c r="A12" s="213" t="s">
        <v>282</v>
      </c>
      <c r="B12" s="214">
        <v>1</v>
      </c>
      <c r="C12" s="214">
        <v>1</v>
      </c>
      <c r="D12" s="215" t="s">
        <v>243</v>
      </c>
      <c r="E12" s="216" t="s">
        <v>243</v>
      </c>
      <c r="F12" s="470"/>
      <c r="G12" s="470"/>
      <c r="H12" s="205"/>
      <c r="I12" s="217" t="s">
        <v>283</v>
      </c>
      <c r="J12" s="665"/>
      <c r="K12" s="665"/>
      <c r="L12" s="665"/>
      <c r="M12" s="665"/>
      <c r="N12" s="665"/>
      <c r="O12" s="665"/>
      <c r="P12" s="635"/>
      <c r="Q12" s="635"/>
      <c r="R12" s="666">
        <v>1</v>
      </c>
      <c r="S12" s="667"/>
      <c r="U12" s="227"/>
      <c r="V12" s="228"/>
      <c r="W12" s="228"/>
      <c r="X12" s="228"/>
      <c r="Y12" s="228"/>
      <c r="Z12" s="228"/>
      <c r="AA12" s="228"/>
    </row>
    <row r="13" spans="1:27" ht="14.25" customHeight="1">
      <c r="A13" s="213" t="s">
        <v>284</v>
      </c>
      <c r="B13" s="218">
        <v>3</v>
      </c>
      <c r="C13" s="218">
        <v>3</v>
      </c>
      <c r="D13" s="219">
        <v>3</v>
      </c>
      <c r="E13" s="220">
        <v>3</v>
      </c>
      <c r="F13" s="221"/>
      <c r="G13" s="221"/>
      <c r="H13" s="205"/>
      <c r="I13" s="668" t="s">
        <v>228</v>
      </c>
      <c r="J13" s="668"/>
      <c r="K13" s="668"/>
      <c r="L13" s="668"/>
      <c r="M13" s="668"/>
      <c r="N13" s="668"/>
      <c r="O13" s="668"/>
      <c r="P13" s="199"/>
      <c r="Q13" s="209"/>
      <c r="R13" s="209"/>
      <c r="S13" s="209"/>
    </row>
    <row r="14" spans="1:27" ht="9.75" customHeight="1">
      <c r="A14" s="213" t="s">
        <v>285</v>
      </c>
      <c r="B14" s="218">
        <v>18</v>
      </c>
      <c r="C14" s="218">
        <v>19</v>
      </c>
      <c r="D14" s="218">
        <v>18</v>
      </c>
      <c r="E14" s="220">
        <v>19</v>
      </c>
      <c r="F14" s="221"/>
      <c r="G14" s="221"/>
      <c r="H14" s="205"/>
      <c r="I14" s="222" t="s">
        <v>286</v>
      </c>
      <c r="J14" s="222"/>
      <c r="K14" s="223"/>
      <c r="L14" s="223"/>
      <c r="M14" s="224"/>
      <c r="N14" s="205"/>
      <c r="O14" s="205"/>
      <c r="P14" s="225">
        <v>9</v>
      </c>
      <c r="Q14" s="225">
        <v>2</v>
      </c>
      <c r="R14" s="226">
        <v>1</v>
      </c>
      <c r="S14" s="226">
        <v>1</v>
      </c>
    </row>
    <row r="15" spans="1:27" ht="12.75" customHeight="1" thickBot="1">
      <c r="A15" s="346"/>
      <c r="B15" s="347"/>
      <c r="C15" s="347"/>
      <c r="D15" s="348"/>
      <c r="E15" s="222"/>
      <c r="F15" s="222"/>
      <c r="G15" s="222"/>
      <c r="H15" s="224"/>
      <c r="I15" s="205"/>
      <c r="J15" s="205"/>
      <c r="K15" s="205"/>
      <c r="L15" s="199"/>
      <c r="M15" s="349"/>
      <c r="N15" s="199"/>
      <c r="O15" s="199"/>
      <c r="P15" s="199"/>
      <c r="Q15" s="349"/>
      <c r="R15" s="349"/>
      <c r="S15" s="349"/>
    </row>
    <row r="16" spans="1:27" ht="12.75" customHeight="1">
      <c r="A16" s="651" t="s">
        <v>287</v>
      </c>
      <c r="B16" s="653" t="s">
        <v>288</v>
      </c>
      <c r="C16" s="654"/>
      <c r="D16" s="654"/>
      <c r="E16" s="654"/>
      <c r="F16" s="654"/>
      <c r="G16" s="655"/>
      <c r="H16" s="637" t="s">
        <v>289</v>
      </c>
      <c r="I16" s="638"/>
      <c r="J16" s="638"/>
      <c r="K16" s="638"/>
      <c r="L16" s="639"/>
      <c r="M16" s="637" t="s">
        <v>290</v>
      </c>
      <c r="N16" s="638"/>
      <c r="O16" s="638"/>
      <c r="P16" s="638"/>
      <c r="Q16" s="638"/>
      <c r="R16" s="638"/>
      <c r="S16" s="639"/>
    </row>
    <row r="17" spans="1:19" ht="21.75" customHeight="1">
      <c r="A17" s="652"/>
      <c r="B17" s="640" t="s">
        <v>291</v>
      </c>
      <c r="C17" s="641"/>
      <c r="D17" s="641"/>
      <c r="E17" s="642" t="s">
        <v>276</v>
      </c>
      <c r="F17" s="643"/>
      <c r="G17" s="644"/>
      <c r="H17" s="645" t="s">
        <v>292</v>
      </c>
      <c r="I17" s="646" t="s">
        <v>293</v>
      </c>
      <c r="J17" s="646" t="s">
        <v>294</v>
      </c>
      <c r="K17" s="647" t="s">
        <v>295</v>
      </c>
      <c r="L17" s="648" t="s">
        <v>296</v>
      </c>
      <c r="M17" s="645" t="s">
        <v>292</v>
      </c>
      <c r="N17" s="646" t="s">
        <v>293</v>
      </c>
      <c r="O17" s="646" t="s">
        <v>294</v>
      </c>
      <c r="P17" s="647" t="s">
        <v>297</v>
      </c>
      <c r="Q17" s="646" t="s">
        <v>298</v>
      </c>
      <c r="R17" s="646" t="s">
        <v>299</v>
      </c>
      <c r="S17" s="649" t="s">
        <v>296</v>
      </c>
    </row>
    <row r="18" spans="1:19" ht="9" customHeight="1">
      <c r="A18" s="652"/>
      <c r="B18" s="472" t="s">
        <v>279</v>
      </c>
      <c r="C18" s="473" t="s">
        <v>300</v>
      </c>
      <c r="D18" s="473" t="s">
        <v>301</v>
      </c>
      <c r="E18" s="229" t="s">
        <v>279</v>
      </c>
      <c r="F18" s="473" t="s">
        <v>300</v>
      </c>
      <c r="G18" s="230" t="s">
        <v>302</v>
      </c>
      <c r="H18" s="645"/>
      <c r="I18" s="646"/>
      <c r="J18" s="646"/>
      <c r="K18" s="647"/>
      <c r="L18" s="648"/>
      <c r="M18" s="645"/>
      <c r="N18" s="646"/>
      <c r="O18" s="646"/>
      <c r="P18" s="647"/>
      <c r="Q18" s="646"/>
      <c r="R18" s="646"/>
      <c r="S18" s="650"/>
    </row>
    <row r="19" spans="1:19">
      <c r="A19" s="231">
        <v>1</v>
      </c>
      <c r="B19" s="232">
        <v>2</v>
      </c>
      <c r="C19" s="233">
        <v>3</v>
      </c>
      <c r="D19" s="233">
        <v>4</v>
      </c>
      <c r="E19" s="234">
        <v>5</v>
      </c>
      <c r="F19" s="233">
        <v>6</v>
      </c>
      <c r="G19" s="235">
        <v>7</v>
      </c>
      <c r="H19" s="237">
        <v>8</v>
      </c>
      <c r="I19" s="234">
        <v>9</v>
      </c>
      <c r="J19" s="234">
        <v>10</v>
      </c>
      <c r="K19" s="234">
        <v>11</v>
      </c>
      <c r="L19" s="236">
        <v>12</v>
      </c>
      <c r="M19" s="237">
        <v>13</v>
      </c>
      <c r="N19" s="234">
        <v>14</v>
      </c>
      <c r="O19" s="234">
        <v>15</v>
      </c>
      <c r="P19" s="234">
        <v>16</v>
      </c>
      <c r="Q19" s="234">
        <v>17</v>
      </c>
      <c r="R19" s="234">
        <v>18</v>
      </c>
      <c r="S19" s="236">
        <v>19</v>
      </c>
    </row>
    <row r="20" spans="1:19" ht="11.25" customHeight="1">
      <c r="A20" s="350" t="s">
        <v>358</v>
      </c>
      <c r="B20" s="239">
        <v>0.5</v>
      </c>
      <c r="C20" s="240">
        <v>0.5</v>
      </c>
      <c r="D20" s="240">
        <v>0.5</v>
      </c>
      <c r="E20" s="485">
        <v>0.5</v>
      </c>
      <c r="F20" s="240">
        <v>0.5</v>
      </c>
      <c r="G20" s="242">
        <v>0.5</v>
      </c>
      <c r="H20" s="245">
        <v>2293.92</v>
      </c>
      <c r="I20" s="240">
        <v>458.78</v>
      </c>
      <c r="J20" s="240"/>
      <c r="K20" s="240"/>
      <c r="L20" s="243">
        <f t="shared" ref="L20:L39" si="0">SUM(H20:K20)</f>
        <v>2752.7</v>
      </c>
      <c r="M20" s="245">
        <v>2293.92</v>
      </c>
      <c r="N20" s="240">
        <v>458.78</v>
      </c>
      <c r="O20" s="240"/>
      <c r="P20" s="240"/>
      <c r="Q20" s="240"/>
      <c r="R20" s="240"/>
      <c r="S20" s="243">
        <f t="shared" ref="S20:S39" si="1">SUM(M20:R20)</f>
        <v>2752.7</v>
      </c>
    </row>
    <row r="21" spans="1:19" ht="12.75">
      <c r="A21" s="244" t="s">
        <v>304</v>
      </c>
      <c r="B21" s="245">
        <v>0.5</v>
      </c>
      <c r="C21" s="240">
        <v>0.5</v>
      </c>
      <c r="D21" s="240">
        <v>0.5</v>
      </c>
      <c r="E21" s="485">
        <v>0.5</v>
      </c>
      <c r="F21" s="240">
        <v>0.5</v>
      </c>
      <c r="G21" s="242">
        <v>0.5</v>
      </c>
      <c r="H21" s="245">
        <v>2293.92</v>
      </c>
      <c r="I21" s="240">
        <v>458.78</v>
      </c>
      <c r="J21" s="240"/>
      <c r="K21" s="240"/>
      <c r="L21" s="243">
        <f t="shared" si="0"/>
        <v>2752.7</v>
      </c>
      <c r="M21" s="245">
        <v>2293.92</v>
      </c>
      <c r="N21" s="240">
        <v>458.78</v>
      </c>
      <c r="O21" s="240"/>
      <c r="P21" s="240"/>
      <c r="Q21" s="240"/>
      <c r="R21" s="240"/>
      <c r="S21" s="243">
        <f t="shared" si="1"/>
        <v>2752.7</v>
      </c>
    </row>
    <row r="22" spans="1:19" ht="11.25" customHeight="1">
      <c r="A22" s="238" t="s">
        <v>303</v>
      </c>
      <c r="B22" s="245">
        <v>5.6</v>
      </c>
      <c r="C22" s="240">
        <v>5.6</v>
      </c>
      <c r="D22" s="240">
        <v>5.6</v>
      </c>
      <c r="E22" s="684">
        <v>4.1100000000000003</v>
      </c>
      <c r="F22" s="240">
        <v>4.1100000000000003</v>
      </c>
      <c r="G22" s="242">
        <v>4.1100000000000003</v>
      </c>
      <c r="H22" s="245">
        <v>13314.79</v>
      </c>
      <c r="I22" s="240"/>
      <c r="J22" s="240"/>
      <c r="K22" s="240"/>
      <c r="L22" s="243">
        <f t="shared" si="0"/>
        <v>13314.79</v>
      </c>
      <c r="M22" s="245">
        <v>13283</v>
      </c>
      <c r="N22" s="240"/>
      <c r="O22" s="240"/>
      <c r="P22" s="240"/>
      <c r="Q22" s="241"/>
      <c r="R22" s="241"/>
      <c r="S22" s="243">
        <f t="shared" si="1"/>
        <v>13283</v>
      </c>
    </row>
    <row r="23" spans="1:19" ht="10.5" customHeight="1">
      <c r="A23" s="244" t="s">
        <v>304</v>
      </c>
      <c r="B23" s="245">
        <v>5.6</v>
      </c>
      <c r="C23" s="240">
        <v>5.6</v>
      </c>
      <c r="D23" s="240">
        <v>5.6</v>
      </c>
      <c r="E23" s="684">
        <v>4.1100000000000003</v>
      </c>
      <c r="F23" s="240">
        <v>4.1100000000000003</v>
      </c>
      <c r="G23" s="242">
        <v>4.1100000000000003</v>
      </c>
      <c r="H23" s="245">
        <v>13314.79</v>
      </c>
      <c r="I23" s="240"/>
      <c r="J23" s="240"/>
      <c r="K23" s="240"/>
      <c r="L23" s="243">
        <f t="shared" si="0"/>
        <v>13314.79</v>
      </c>
      <c r="M23" s="245">
        <v>13283</v>
      </c>
      <c r="N23" s="240"/>
      <c r="O23" s="240"/>
      <c r="P23" s="240"/>
      <c r="Q23" s="241"/>
      <c r="R23" s="241"/>
      <c r="S23" s="243">
        <f t="shared" si="1"/>
        <v>13283</v>
      </c>
    </row>
    <row r="24" spans="1:19" ht="12.75" customHeight="1">
      <c r="A24" s="246" t="s">
        <v>305</v>
      </c>
      <c r="B24" s="247">
        <v>5.2</v>
      </c>
      <c r="C24" s="248">
        <v>5.2</v>
      </c>
      <c r="D24" s="249">
        <v>5.2</v>
      </c>
      <c r="E24" s="486">
        <v>5.2</v>
      </c>
      <c r="F24" s="248">
        <v>5.2</v>
      </c>
      <c r="G24" s="251">
        <v>5.2</v>
      </c>
      <c r="H24" s="245">
        <v>11126.1</v>
      </c>
      <c r="I24" s="248"/>
      <c r="J24" s="248"/>
      <c r="K24" s="249"/>
      <c r="L24" s="243">
        <f t="shared" si="0"/>
        <v>11126.1</v>
      </c>
      <c r="M24" s="245">
        <v>11126.1</v>
      </c>
      <c r="N24" s="248"/>
      <c r="O24" s="248"/>
      <c r="P24" s="248"/>
      <c r="Q24" s="250"/>
      <c r="R24" s="250"/>
      <c r="S24" s="243">
        <f t="shared" si="1"/>
        <v>11126.1</v>
      </c>
    </row>
    <row r="25" spans="1:19" ht="12.75" customHeight="1">
      <c r="A25" s="252" t="s">
        <v>306</v>
      </c>
      <c r="B25" s="247"/>
      <c r="C25" s="248"/>
      <c r="D25" s="249"/>
      <c r="E25" s="486"/>
      <c r="F25" s="248"/>
      <c r="G25" s="251"/>
      <c r="H25" s="245"/>
      <c r="I25" s="248"/>
      <c r="J25" s="248"/>
      <c r="K25" s="249"/>
      <c r="L25" s="243">
        <f t="shared" si="0"/>
        <v>0</v>
      </c>
      <c r="M25" s="245"/>
      <c r="N25" s="248"/>
      <c r="O25" s="248"/>
      <c r="P25" s="248"/>
      <c r="Q25" s="250"/>
      <c r="R25" s="250"/>
      <c r="S25" s="243">
        <f t="shared" si="1"/>
        <v>0</v>
      </c>
    </row>
    <row r="26" spans="1:19" ht="13.5" customHeight="1">
      <c r="A26" s="253" t="s">
        <v>307</v>
      </c>
      <c r="B26" s="247">
        <v>0.5</v>
      </c>
      <c r="C26" s="248">
        <v>0.5</v>
      </c>
      <c r="D26" s="249">
        <v>0.5</v>
      </c>
      <c r="E26" s="486">
        <v>0.5</v>
      </c>
      <c r="F26" s="248">
        <v>0.5</v>
      </c>
      <c r="G26" s="251">
        <v>0.5</v>
      </c>
      <c r="H26" s="245">
        <v>1198.74</v>
      </c>
      <c r="I26" s="248"/>
      <c r="J26" s="248"/>
      <c r="K26" s="249"/>
      <c r="L26" s="243">
        <f t="shared" si="0"/>
        <v>1198.74</v>
      </c>
      <c r="M26" s="245">
        <v>1198.74</v>
      </c>
      <c r="N26" s="248"/>
      <c r="O26" s="248"/>
      <c r="P26" s="248"/>
      <c r="Q26" s="250"/>
      <c r="R26" s="250"/>
      <c r="S26" s="243">
        <f t="shared" si="1"/>
        <v>1198.74</v>
      </c>
    </row>
    <row r="27" spans="1:19" ht="10.5" customHeight="1">
      <c r="A27" s="252" t="s">
        <v>306</v>
      </c>
      <c r="B27" s="247">
        <v>0.5</v>
      </c>
      <c r="C27" s="248">
        <v>0.5</v>
      </c>
      <c r="D27" s="249">
        <v>0.5</v>
      </c>
      <c r="E27" s="486">
        <v>0.5</v>
      </c>
      <c r="F27" s="248">
        <v>0.5</v>
      </c>
      <c r="G27" s="251">
        <v>0.5</v>
      </c>
      <c r="H27" s="245">
        <v>1198.74</v>
      </c>
      <c r="I27" s="248"/>
      <c r="J27" s="248"/>
      <c r="K27" s="249"/>
      <c r="L27" s="243">
        <f t="shared" si="0"/>
        <v>1198.74</v>
      </c>
      <c r="M27" s="245">
        <v>1198.74</v>
      </c>
      <c r="N27" s="248"/>
      <c r="O27" s="248"/>
      <c r="P27" s="248"/>
      <c r="Q27" s="250"/>
      <c r="R27" s="250"/>
      <c r="S27" s="243">
        <f t="shared" si="1"/>
        <v>1198.74</v>
      </c>
    </row>
    <row r="28" spans="1:19" ht="13.5" customHeight="1">
      <c r="A28" s="246" t="s">
        <v>308</v>
      </c>
      <c r="B28" s="247">
        <v>3</v>
      </c>
      <c r="C28" s="248">
        <v>3</v>
      </c>
      <c r="D28" s="249">
        <v>3</v>
      </c>
      <c r="E28" s="486">
        <v>3</v>
      </c>
      <c r="F28" s="248">
        <v>3</v>
      </c>
      <c r="G28" s="251">
        <v>3</v>
      </c>
      <c r="H28" s="245">
        <v>4726.2700000000004</v>
      </c>
      <c r="I28" s="248">
        <v>207.5</v>
      </c>
      <c r="J28" s="248"/>
      <c r="K28" s="249"/>
      <c r="L28" s="243">
        <f t="shared" si="0"/>
        <v>4933.7700000000004</v>
      </c>
      <c r="M28" s="245">
        <v>4726.2700000000004</v>
      </c>
      <c r="N28" s="248">
        <v>207.5</v>
      </c>
      <c r="O28" s="248"/>
      <c r="P28" s="248"/>
      <c r="Q28" s="250"/>
      <c r="R28" s="250"/>
      <c r="S28" s="243">
        <f t="shared" si="1"/>
        <v>4933.7700000000004</v>
      </c>
    </row>
    <row r="29" spans="1:19" ht="14.25" customHeight="1">
      <c r="A29" s="252" t="s">
        <v>306</v>
      </c>
      <c r="B29" s="247">
        <v>3</v>
      </c>
      <c r="C29" s="248">
        <v>3</v>
      </c>
      <c r="D29" s="249">
        <v>3</v>
      </c>
      <c r="E29" s="486">
        <v>3</v>
      </c>
      <c r="F29" s="248">
        <v>3</v>
      </c>
      <c r="G29" s="251">
        <v>3</v>
      </c>
      <c r="H29" s="245">
        <v>4726.2700000000004</v>
      </c>
      <c r="I29" s="248">
        <v>207.5</v>
      </c>
      <c r="J29" s="248"/>
      <c r="K29" s="249"/>
      <c r="L29" s="243">
        <f t="shared" si="0"/>
        <v>4933.7700000000004</v>
      </c>
      <c r="M29" s="245">
        <v>4726.2700000000004</v>
      </c>
      <c r="N29" s="248">
        <v>207.5</v>
      </c>
      <c r="O29" s="248"/>
      <c r="P29" s="248"/>
      <c r="Q29" s="250"/>
      <c r="R29" s="250"/>
      <c r="S29" s="243">
        <f t="shared" si="1"/>
        <v>4933.7700000000004</v>
      </c>
    </row>
    <row r="30" spans="1:19" ht="10.5" customHeight="1">
      <c r="A30" s="254" t="s">
        <v>309</v>
      </c>
      <c r="B30" s="247"/>
      <c r="C30" s="248"/>
      <c r="D30" s="249"/>
      <c r="E30" s="486"/>
      <c r="F30" s="248"/>
      <c r="G30" s="251"/>
      <c r="H30" s="245"/>
      <c r="I30" s="248"/>
      <c r="J30" s="248"/>
      <c r="K30" s="249"/>
      <c r="L30" s="243">
        <f t="shared" si="0"/>
        <v>0</v>
      </c>
      <c r="M30" s="245"/>
      <c r="N30" s="248"/>
      <c r="O30" s="248"/>
      <c r="P30" s="248"/>
      <c r="Q30" s="250"/>
      <c r="R30" s="250"/>
      <c r="S30" s="243">
        <f t="shared" si="1"/>
        <v>0</v>
      </c>
    </row>
    <row r="31" spans="1:19" ht="13.5" customHeight="1">
      <c r="A31" s="252" t="s">
        <v>306</v>
      </c>
      <c r="B31" s="247"/>
      <c r="C31" s="248"/>
      <c r="D31" s="249"/>
      <c r="E31" s="486"/>
      <c r="F31" s="248"/>
      <c r="G31" s="251"/>
      <c r="H31" s="245"/>
      <c r="I31" s="248"/>
      <c r="J31" s="248"/>
      <c r="K31" s="249"/>
      <c r="L31" s="243">
        <f t="shared" si="0"/>
        <v>0</v>
      </c>
      <c r="M31" s="245"/>
      <c r="N31" s="248"/>
      <c r="O31" s="248"/>
      <c r="P31" s="248"/>
      <c r="Q31" s="250"/>
      <c r="R31" s="250"/>
      <c r="S31" s="243">
        <f t="shared" si="1"/>
        <v>0</v>
      </c>
    </row>
    <row r="32" spans="1:19" ht="14.25" customHeight="1">
      <c r="A32" s="246" t="s">
        <v>310</v>
      </c>
      <c r="B32" s="247">
        <v>11.5</v>
      </c>
      <c r="C32" s="248">
        <v>11.5</v>
      </c>
      <c r="D32" s="249">
        <v>11.5</v>
      </c>
      <c r="E32" s="486">
        <v>11.5</v>
      </c>
      <c r="F32" s="248">
        <v>11.5</v>
      </c>
      <c r="G32" s="251">
        <v>11.5</v>
      </c>
      <c r="H32" s="245">
        <v>19320.48</v>
      </c>
      <c r="I32" s="248">
        <v>359.82</v>
      </c>
      <c r="J32" s="248"/>
      <c r="K32" s="249">
        <v>2493.6</v>
      </c>
      <c r="L32" s="243">
        <f t="shared" si="0"/>
        <v>22173.899999999998</v>
      </c>
      <c r="M32" s="245">
        <v>19285.5</v>
      </c>
      <c r="N32" s="248">
        <v>359.82</v>
      </c>
      <c r="O32" s="248"/>
      <c r="P32" s="248">
        <v>2493.6</v>
      </c>
      <c r="Q32" s="250"/>
      <c r="R32" s="250"/>
      <c r="S32" s="243">
        <f t="shared" si="1"/>
        <v>22138.92</v>
      </c>
    </row>
    <row r="33" spans="1:19" ht="13.5" thickBot="1">
      <c r="A33" s="255" t="s">
        <v>311</v>
      </c>
      <c r="B33" s="256">
        <v>9</v>
      </c>
      <c r="C33" s="257">
        <v>9</v>
      </c>
      <c r="D33" s="258">
        <v>9</v>
      </c>
      <c r="E33" s="487">
        <v>9</v>
      </c>
      <c r="F33" s="257">
        <v>9</v>
      </c>
      <c r="G33" s="260">
        <v>9</v>
      </c>
      <c r="H33" s="256">
        <v>17334</v>
      </c>
      <c r="I33" s="257"/>
      <c r="J33" s="257"/>
      <c r="K33" s="258">
        <v>2493.6</v>
      </c>
      <c r="L33" s="261">
        <f t="shared" si="0"/>
        <v>19827.599999999999</v>
      </c>
      <c r="M33" s="262">
        <v>17334</v>
      </c>
      <c r="N33" s="257"/>
      <c r="O33" s="257"/>
      <c r="P33" s="257">
        <v>2493.6</v>
      </c>
      <c r="Q33" s="259"/>
      <c r="R33" s="259"/>
      <c r="S33" s="261">
        <f t="shared" si="1"/>
        <v>19827.599999999999</v>
      </c>
    </row>
    <row r="34" spans="1:19" ht="12.75">
      <c r="A34" s="263" t="s">
        <v>296</v>
      </c>
      <c r="B34" s="264">
        <f>SUM(B20,B24,B26,B28,B30,B32,B22)</f>
        <v>26.299999999999997</v>
      </c>
      <c r="C34" s="265">
        <f t="shared" ref="C34:R34" si="2">SUM(C20,C24,C26,C28,C30,C32,C22)</f>
        <v>26.299999999999997</v>
      </c>
      <c r="D34" s="265">
        <f t="shared" si="2"/>
        <v>26.299999999999997</v>
      </c>
      <c r="E34" s="265">
        <f t="shared" si="2"/>
        <v>24.81</v>
      </c>
      <c r="F34" s="265">
        <f t="shared" si="2"/>
        <v>24.81</v>
      </c>
      <c r="G34" s="266">
        <f t="shared" si="2"/>
        <v>24.81</v>
      </c>
      <c r="H34" s="264">
        <f t="shared" si="2"/>
        <v>51980.299999999996</v>
      </c>
      <c r="I34" s="265">
        <f t="shared" si="2"/>
        <v>1026.0999999999999</v>
      </c>
      <c r="J34" s="265">
        <f t="shared" si="2"/>
        <v>0</v>
      </c>
      <c r="K34" s="265">
        <f t="shared" si="2"/>
        <v>2493.6</v>
      </c>
      <c r="L34" s="351">
        <f t="shared" si="0"/>
        <v>55499.999999999993</v>
      </c>
      <c r="M34" s="264">
        <f t="shared" si="2"/>
        <v>51913.53</v>
      </c>
      <c r="N34" s="265">
        <f t="shared" si="2"/>
        <v>1026.0999999999999</v>
      </c>
      <c r="O34" s="265">
        <f t="shared" si="2"/>
        <v>0</v>
      </c>
      <c r="P34" s="265">
        <f t="shared" si="2"/>
        <v>2493.6</v>
      </c>
      <c r="Q34" s="265">
        <f t="shared" si="2"/>
        <v>0</v>
      </c>
      <c r="R34" s="265">
        <f t="shared" si="2"/>
        <v>0</v>
      </c>
      <c r="S34" s="351">
        <f t="shared" si="1"/>
        <v>55433.229999999996</v>
      </c>
    </row>
    <row r="35" spans="1:19" ht="13.5" thickBot="1">
      <c r="A35" s="267" t="s">
        <v>312</v>
      </c>
      <c r="B35" s="268">
        <f>SUM(B21,B25,B27,B29,B31,B23)</f>
        <v>9.6</v>
      </c>
      <c r="C35" s="269">
        <f t="shared" ref="C35:R35" si="3">SUM(C21,C25,C27,C29,C31,C23)</f>
        <v>9.6</v>
      </c>
      <c r="D35" s="269">
        <f t="shared" si="3"/>
        <v>9.6</v>
      </c>
      <c r="E35" s="269">
        <f t="shared" si="3"/>
        <v>8.11</v>
      </c>
      <c r="F35" s="269">
        <f t="shared" si="3"/>
        <v>8.11</v>
      </c>
      <c r="G35" s="270">
        <f t="shared" si="3"/>
        <v>8.11</v>
      </c>
      <c r="H35" s="268">
        <f t="shared" si="3"/>
        <v>21533.72</v>
      </c>
      <c r="I35" s="269">
        <f t="shared" si="3"/>
        <v>666.28</v>
      </c>
      <c r="J35" s="269">
        <f t="shared" si="3"/>
        <v>0</v>
      </c>
      <c r="K35" s="269">
        <f t="shared" si="3"/>
        <v>0</v>
      </c>
      <c r="L35" s="271">
        <f t="shared" si="0"/>
        <v>22200</v>
      </c>
      <c r="M35" s="268">
        <f t="shared" si="3"/>
        <v>21501.93</v>
      </c>
      <c r="N35" s="269">
        <f t="shared" si="3"/>
        <v>666.28</v>
      </c>
      <c r="O35" s="269">
        <f t="shared" si="3"/>
        <v>0</v>
      </c>
      <c r="P35" s="269">
        <f t="shared" si="3"/>
        <v>0</v>
      </c>
      <c r="Q35" s="269">
        <f t="shared" si="3"/>
        <v>0</v>
      </c>
      <c r="R35" s="269">
        <f t="shared" si="3"/>
        <v>0</v>
      </c>
      <c r="S35" s="271">
        <f t="shared" si="1"/>
        <v>22168.21</v>
      </c>
    </row>
    <row r="36" spans="1:19" ht="13.5" customHeight="1">
      <c r="A36" s="352" t="s">
        <v>313</v>
      </c>
      <c r="B36" s="353">
        <f>SUM(B20,B24,B26,B22)</f>
        <v>11.8</v>
      </c>
      <c r="C36" s="354">
        <f t="shared" ref="C36:R37" si="4">SUM(C20,C24,C26,C22)</f>
        <v>11.8</v>
      </c>
      <c r="D36" s="354">
        <f t="shared" si="4"/>
        <v>11.8</v>
      </c>
      <c r="E36" s="354">
        <f t="shared" si="4"/>
        <v>10.31</v>
      </c>
      <c r="F36" s="354">
        <f t="shared" si="4"/>
        <v>10.31</v>
      </c>
      <c r="G36" s="355">
        <f t="shared" si="4"/>
        <v>10.31</v>
      </c>
      <c r="H36" s="353">
        <f t="shared" si="4"/>
        <v>27933.550000000003</v>
      </c>
      <c r="I36" s="354">
        <f t="shared" si="4"/>
        <v>458.78</v>
      </c>
      <c r="J36" s="354">
        <f t="shared" si="4"/>
        <v>0</v>
      </c>
      <c r="K36" s="354">
        <f t="shared" si="4"/>
        <v>0</v>
      </c>
      <c r="L36" s="356">
        <f t="shared" si="0"/>
        <v>28392.33</v>
      </c>
      <c r="M36" s="353">
        <f t="shared" si="4"/>
        <v>27901.760000000002</v>
      </c>
      <c r="N36" s="354">
        <f t="shared" si="4"/>
        <v>458.78</v>
      </c>
      <c r="O36" s="354">
        <f t="shared" si="4"/>
        <v>0</v>
      </c>
      <c r="P36" s="354">
        <f t="shared" si="4"/>
        <v>0</v>
      </c>
      <c r="Q36" s="354">
        <f t="shared" si="4"/>
        <v>0</v>
      </c>
      <c r="R36" s="354">
        <f t="shared" si="4"/>
        <v>0</v>
      </c>
      <c r="S36" s="356">
        <f t="shared" si="1"/>
        <v>28360.54</v>
      </c>
    </row>
    <row r="37" spans="1:19" ht="11.25" customHeight="1">
      <c r="A37" s="272" t="s">
        <v>306</v>
      </c>
      <c r="B37" s="273">
        <f>SUM(B21,B25,B27,B23)</f>
        <v>6.6</v>
      </c>
      <c r="C37" s="274">
        <f>SUM(C21,C25,C27,C23)</f>
        <v>6.6</v>
      </c>
      <c r="D37" s="274">
        <f t="shared" si="4"/>
        <v>6.6</v>
      </c>
      <c r="E37" s="274">
        <f t="shared" si="4"/>
        <v>5.1100000000000003</v>
      </c>
      <c r="F37" s="274">
        <f t="shared" si="4"/>
        <v>5.1100000000000003</v>
      </c>
      <c r="G37" s="275">
        <f t="shared" si="4"/>
        <v>5.1100000000000003</v>
      </c>
      <c r="H37" s="273">
        <f t="shared" si="4"/>
        <v>16807.45</v>
      </c>
      <c r="I37" s="274">
        <f t="shared" si="4"/>
        <v>458.78</v>
      </c>
      <c r="J37" s="274">
        <f t="shared" si="4"/>
        <v>0</v>
      </c>
      <c r="K37" s="274">
        <f t="shared" si="4"/>
        <v>0</v>
      </c>
      <c r="L37" s="243">
        <f t="shared" si="0"/>
        <v>17266.23</v>
      </c>
      <c r="M37" s="273">
        <f t="shared" si="4"/>
        <v>16775.66</v>
      </c>
      <c r="N37" s="274">
        <f t="shared" si="4"/>
        <v>458.78</v>
      </c>
      <c r="O37" s="274">
        <f t="shared" si="4"/>
        <v>0</v>
      </c>
      <c r="P37" s="274">
        <f t="shared" si="4"/>
        <v>0</v>
      </c>
      <c r="Q37" s="274">
        <f t="shared" si="4"/>
        <v>0</v>
      </c>
      <c r="R37" s="274">
        <f t="shared" si="4"/>
        <v>0</v>
      </c>
      <c r="S37" s="243">
        <f t="shared" si="1"/>
        <v>17234.439999999999</v>
      </c>
    </row>
    <row r="38" spans="1:19" ht="15.75" customHeight="1">
      <c r="A38" s="276" t="s">
        <v>314</v>
      </c>
      <c r="B38" s="273">
        <f>SUM(B26,B28,B30)</f>
        <v>3.5</v>
      </c>
      <c r="C38" s="274">
        <f t="shared" ref="C38:R39" si="5">SUM(C26,C28,C30)</f>
        <v>3.5</v>
      </c>
      <c r="D38" s="274">
        <f t="shared" si="5"/>
        <v>3.5</v>
      </c>
      <c r="E38" s="274">
        <f t="shared" si="5"/>
        <v>3.5</v>
      </c>
      <c r="F38" s="274">
        <f t="shared" si="5"/>
        <v>3.5</v>
      </c>
      <c r="G38" s="275">
        <f t="shared" si="5"/>
        <v>3.5</v>
      </c>
      <c r="H38" s="273">
        <f t="shared" si="5"/>
        <v>5925.01</v>
      </c>
      <c r="I38" s="274">
        <f t="shared" si="5"/>
        <v>207.5</v>
      </c>
      <c r="J38" s="274">
        <f t="shared" si="5"/>
        <v>0</v>
      </c>
      <c r="K38" s="274">
        <f t="shared" si="5"/>
        <v>0</v>
      </c>
      <c r="L38" s="243">
        <f t="shared" si="0"/>
        <v>6132.51</v>
      </c>
      <c r="M38" s="273">
        <f t="shared" si="5"/>
        <v>5925.01</v>
      </c>
      <c r="N38" s="274">
        <f t="shared" si="5"/>
        <v>207.5</v>
      </c>
      <c r="O38" s="274">
        <f t="shared" si="5"/>
        <v>0</v>
      </c>
      <c r="P38" s="274">
        <f t="shared" si="5"/>
        <v>0</v>
      </c>
      <c r="Q38" s="274">
        <f t="shared" si="5"/>
        <v>0</v>
      </c>
      <c r="R38" s="274">
        <f t="shared" si="5"/>
        <v>0</v>
      </c>
      <c r="S38" s="243">
        <f t="shared" si="1"/>
        <v>6132.51</v>
      </c>
    </row>
    <row r="39" spans="1:19" ht="12.75" customHeight="1" thickBot="1">
      <c r="A39" s="277" t="s">
        <v>306</v>
      </c>
      <c r="B39" s="278">
        <f>SUM(B27,B29,B31)</f>
        <v>3.5</v>
      </c>
      <c r="C39" s="279">
        <f t="shared" si="5"/>
        <v>3.5</v>
      </c>
      <c r="D39" s="279">
        <f t="shared" si="5"/>
        <v>3.5</v>
      </c>
      <c r="E39" s="279">
        <f t="shared" si="5"/>
        <v>3.5</v>
      </c>
      <c r="F39" s="279">
        <f t="shared" si="5"/>
        <v>3.5</v>
      </c>
      <c r="G39" s="280">
        <f t="shared" si="5"/>
        <v>3.5</v>
      </c>
      <c r="H39" s="278">
        <f t="shared" si="5"/>
        <v>5925.01</v>
      </c>
      <c r="I39" s="279">
        <f t="shared" si="5"/>
        <v>207.5</v>
      </c>
      <c r="J39" s="279">
        <f t="shared" si="5"/>
        <v>0</v>
      </c>
      <c r="K39" s="279">
        <f t="shared" si="5"/>
        <v>0</v>
      </c>
      <c r="L39" s="271">
        <f t="shared" si="0"/>
        <v>6132.51</v>
      </c>
      <c r="M39" s="278">
        <f t="shared" si="5"/>
        <v>5925.01</v>
      </c>
      <c r="N39" s="279">
        <f t="shared" si="5"/>
        <v>207.5</v>
      </c>
      <c r="O39" s="279">
        <f t="shared" si="5"/>
        <v>0</v>
      </c>
      <c r="P39" s="279">
        <f t="shared" si="5"/>
        <v>0</v>
      </c>
      <c r="Q39" s="279">
        <f t="shared" si="5"/>
        <v>0</v>
      </c>
      <c r="R39" s="279">
        <f t="shared" si="5"/>
        <v>0</v>
      </c>
      <c r="S39" s="271">
        <f t="shared" si="1"/>
        <v>6132.51</v>
      </c>
    </row>
    <row r="40" spans="1:19" ht="3" customHeight="1"/>
    <row r="41" spans="1:19" ht="9" customHeight="1">
      <c r="A41" s="281" t="s">
        <v>315</v>
      </c>
      <c r="B41" s="281"/>
      <c r="C41" s="281"/>
      <c r="D41" s="205"/>
      <c r="E41" s="205"/>
      <c r="F41" s="205"/>
      <c r="G41" s="205"/>
      <c r="H41" s="205"/>
      <c r="I41" s="205"/>
      <c r="J41" s="205"/>
      <c r="K41" s="205"/>
      <c r="L41" s="199"/>
      <c r="M41" s="199"/>
      <c r="N41" s="199"/>
      <c r="O41" s="199"/>
      <c r="P41" s="199"/>
      <c r="Q41" s="199"/>
      <c r="R41" s="199"/>
      <c r="S41" s="199"/>
    </row>
    <row r="42" spans="1:19" ht="12.75" customHeight="1">
      <c r="A42" s="282" t="s">
        <v>248</v>
      </c>
      <c r="B42" s="282"/>
      <c r="C42" s="282"/>
      <c r="D42" s="199"/>
      <c r="E42" s="283"/>
      <c r="F42" s="283"/>
      <c r="G42" s="283"/>
      <c r="H42" s="283"/>
      <c r="I42" s="283"/>
      <c r="J42" s="282"/>
      <c r="K42" s="634" t="s">
        <v>221</v>
      </c>
      <c r="L42" s="634"/>
      <c r="M42" s="634"/>
      <c r="N42" s="634"/>
      <c r="O42" s="634"/>
      <c r="P42" s="634"/>
      <c r="Q42" s="199"/>
      <c r="R42" s="199"/>
      <c r="S42" s="199"/>
    </row>
    <row r="43" spans="1:19" ht="12.75">
      <c r="A43" s="635"/>
      <c r="B43" s="635"/>
      <c r="C43" s="470"/>
      <c r="D43" s="199"/>
      <c r="E43" s="199"/>
      <c r="F43" s="636" t="s">
        <v>223</v>
      </c>
      <c r="G43" s="636"/>
      <c r="H43" s="636"/>
      <c r="I43" s="281"/>
      <c r="J43" s="281"/>
      <c r="K43" s="281"/>
      <c r="L43" s="281"/>
      <c r="M43" s="284" t="s">
        <v>224</v>
      </c>
      <c r="N43" s="284"/>
      <c r="O43" s="470"/>
      <c r="P43" s="199"/>
      <c r="Q43" s="199"/>
      <c r="R43" s="199"/>
      <c r="S43" s="199"/>
    </row>
    <row r="44" spans="1:19" ht="9" customHeight="1">
      <c r="A44" s="470"/>
      <c r="B44" s="470"/>
      <c r="C44" s="470"/>
      <c r="D44" s="199"/>
      <c r="E44" s="199"/>
      <c r="F44" s="199"/>
      <c r="G44" s="199"/>
      <c r="H44" s="470"/>
      <c r="I44" s="199"/>
      <c r="J44" s="199"/>
      <c r="K44" s="205"/>
      <c r="L44" s="205"/>
      <c r="M44" s="470"/>
      <c r="N44" s="470"/>
      <c r="O44" s="470"/>
      <c r="P44" s="199"/>
      <c r="Q44" s="199"/>
      <c r="R44" s="199"/>
      <c r="S44" s="199"/>
    </row>
    <row r="45" spans="1:19" ht="12.75" customHeight="1">
      <c r="A45" s="282" t="s">
        <v>225</v>
      </c>
      <c r="B45" s="282"/>
      <c r="C45" s="282"/>
      <c r="D45" s="199"/>
      <c r="E45" s="283"/>
      <c r="F45" s="283"/>
      <c r="G45" s="283"/>
      <c r="H45" s="283"/>
      <c r="I45" s="283"/>
      <c r="J45" s="282"/>
      <c r="K45" s="634" t="s">
        <v>226</v>
      </c>
      <c r="L45" s="634"/>
      <c r="M45" s="634"/>
      <c r="N45" s="634"/>
      <c r="O45" s="634"/>
      <c r="P45" s="634"/>
      <c r="Q45" s="199"/>
      <c r="R45" s="199"/>
      <c r="S45" s="199"/>
    </row>
    <row r="46" spans="1:19" ht="12.75">
      <c r="A46" s="635"/>
      <c r="B46" s="635"/>
      <c r="C46" s="470"/>
      <c r="D46" s="199"/>
      <c r="E46" s="199"/>
      <c r="F46" s="636" t="s">
        <v>223</v>
      </c>
      <c r="G46" s="636"/>
      <c r="H46" s="636"/>
      <c r="I46" s="281"/>
      <c r="J46" s="281"/>
      <c r="K46" s="281"/>
      <c r="L46" s="281"/>
      <c r="M46" s="284" t="s">
        <v>224</v>
      </c>
      <c r="N46" s="284"/>
      <c r="O46" s="470"/>
      <c r="P46" s="199"/>
      <c r="Q46" s="199"/>
      <c r="R46" s="199"/>
      <c r="S46" s="199"/>
    </row>
  </sheetData>
  <mergeCells count="37">
    <mergeCell ref="K45:P45"/>
    <mergeCell ref="A46:B46"/>
    <mergeCell ref="F46:H46"/>
    <mergeCell ref="R17:R18"/>
    <mergeCell ref="S17:S18"/>
    <mergeCell ref="K42:P42"/>
    <mergeCell ref="A43:B43"/>
    <mergeCell ref="F43:H43"/>
    <mergeCell ref="O17:O18"/>
    <mergeCell ref="P17:P18"/>
    <mergeCell ref="Q17:Q18"/>
    <mergeCell ref="P12:Q12"/>
    <mergeCell ref="R12:S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K17:K18"/>
    <mergeCell ref="L17:L18"/>
    <mergeCell ref="M17:M18"/>
    <mergeCell ref="B2:M2"/>
    <mergeCell ref="N1:S2"/>
    <mergeCell ref="A5:S5"/>
    <mergeCell ref="J6:M6"/>
    <mergeCell ref="D7:L7"/>
    <mergeCell ref="E8:L8"/>
    <mergeCell ref="B10:C10"/>
    <mergeCell ref="J10:K10"/>
    <mergeCell ref="J9:K9"/>
    <mergeCell ref="N17:N18"/>
    <mergeCell ref="J12:O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11811023622047245" right="0.11811023622047245" top="0" bottom="0" header="0.11811023622047245" footer="0.19685039370078741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K8" sqref="K8"/>
    </sheetView>
  </sheetViews>
  <sheetFormatPr defaultRowHeight="15"/>
  <cols>
    <col min="3" max="3" width="11.140625" customWidth="1"/>
    <col min="8" max="8" width="10.7109375" customWidth="1"/>
  </cols>
  <sheetData>
    <row r="1" spans="1:8">
      <c r="A1" s="320"/>
      <c r="B1" s="320"/>
      <c r="C1" s="320"/>
      <c r="D1" s="320"/>
      <c r="E1" s="320"/>
      <c r="F1" s="320"/>
      <c r="G1" s="320"/>
      <c r="H1" s="320"/>
    </row>
    <row r="2" spans="1:8" ht="15" customHeight="1">
      <c r="A2" s="676" t="s">
        <v>245</v>
      </c>
      <c r="B2" s="676"/>
      <c r="C2" s="676"/>
      <c r="D2" s="676"/>
      <c r="E2" s="676"/>
      <c r="F2" s="676"/>
      <c r="G2" s="676"/>
      <c r="H2" s="676"/>
    </row>
    <row r="3" spans="1:8">
      <c r="A3" s="677" t="s">
        <v>246</v>
      </c>
      <c r="B3" s="677"/>
      <c r="C3" s="677"/>
      <c r="D3" s="677"/>
      <c r="E3" s="677"/>
      <c r="F3" s="677"/>
      <c r="G3" s="677"/>
      <c r="H3" s="677"/>
    </row>
    <row r="4" spans="1:8">
      <c r="A4" s="320"/>
      <c r="B4" s="320"/>
      <c r="C4" s="320"/>
      <c r="D4" s="320"/>
      <c r="E4" s="320"/>
      <c r="F4" s="320"/>
      <c r="G4" s="320"/>
      <c r="H4" s="320"/>
    </row>
    <row r="5" spans="1:8">
      <c r="A5" s="320"/>
      <c r="B5" s="320"/>
      <c r="C5" s="320"/>
      <c r="D5" s="320"/>
      <c r="E5" s="320"/>
      <c r="F5" s="320"/>
      <c r="G5" s="320"/>
      <c r="H5" s="320"/>
    </row>
    <row r="6" spans="1:8">
      <c r="A6" s="678" t="s">
        <v>423</v>
      </c>
      <c r="B6" s="678"/>
      <c r="C6" s="678"/>
      <c r="D6" s="678"/>
      <c r="E6" s="678"/>
      <c r="F6" s="678"/>
      <c r="G6" s="678"/>
      <c r="H6" s="678"/>
    </row>
    <row r="7" spans="1:8">
      <c r="A7" s="320"/>
      <c r="B7" s="320"/>
      <c r="C7" s="320"/>
      <c r="D7" s="320"/>
      <c r="E7" s="320"/>
      <c r="F7" s="320"/>
      <c r="G7" s="320"/>
      <c r="H7" s="320"/>
    </row>
    <row r="8" spans="1:8">
      <c r="A8" s="320"/>
      <c r="B8" s="320"/>
      <c r="C8" s="320"/>
      <c r="D8" s="320"/>
      <c r="E8" s="320"/>
      <c r="F8" s="320"/>
      <c r="G8" s="320"/>
      <c r="H8" s="320"/>
    </row>
    <row r="9" spans="1:8" ht="15.75" customHeight="1">
      <c r="A9" s="679" t="s">
        <v>424</v>
      </c>
      <c r="B9" s="679"/>
      <c r="C9" s="679"/>
      <c r="D9" s="679"/>
      <c r="E9" s="679"/>
      <c r="F9" s="679"/>
      <c r="G9" s="679"/>
      <c r="H9" s="679"/>
    </row>
    <row r="10" spans="1:8">
      <c r="A10" s="320"/>
      <c r="B10" s="320"/>
      <c r="C10" s="320"/>
      <c r="D10" s="321"/>
      <c r="E10" s="320"/>
      <c r="F10" s="320"/>
      <c r="G10" s="320"/>
      <c r="H10" s="320"/>
    </row>
    <row r="11" spans="1:8">
      <c r="A11" s="320"/>
      <c r="B11" s="320"/>
      <c r="C11" s="678" t="s">
        <v>477</v>
      </c>
      <c r="D11" s="678"/>
      <c r="E11" s="678"/>
      <c r="F11" s="678"/>
      <c r="G11" s="320"/>
      <c r="H11" s="320"/>
    </row>
    <row r="12" spans="1:8">
      <c r="A12" s="320"/>
      <c r="B12" s="669"/>
      <c r="C12" s="669"/>
      <c r="D12" s="669"/>
      <c r="E12" s="669"/>
      <c r="F12" s="669"/>
      <c r="G12" s="669"/>
      <c r="H12" s="320"/>
    </row>
    <row r="13" spans="1:8">
      <c r="A13" s="320"/>
      <c r="B13" s="320"/>
      <c r="C13" s="320"/>
      <c r="D13" s="320"/>
      <c r="E13" s="320"/>
      <c r="F13" s="320"/>
      <c r="G13" s="320"/>
      <c r="H13" s="320"/>
    </row>
    <row r="14" spans="1:8" ht="28.5" customHeight="1">
      <c r="A14" s="670" t="s">
        <v>425</v>
      </c>
      <c r="B14" s="670"/>
      <c r="C14" s="682" t="s">
        <v>478</v>
      </c>
      <c r="D14" s="682"/>
      <c r="E14" s="371"/>
      <c r="F14" s="371"/>
      <c r="G14" s="371"/>
      <c r="H14" s="371"/>
    </row>
    <row r="15" spans="1:8">
      <c r="A15" s="671" t="s">
        <v>426</v>
      </c>
      <c r="B15" s="671"/>
      <c r="C15" s="671"/>
      <c r="D15" s="671"/>
      <c r="E15" s="671"/>
      <c r="F15" s="671"/>
      <c r="G15" s="671"/>
      <c r="H15" s="671"/>
    </row>
    <row r="16" spans="1:8" ht="42.75">
      <c r="A16" s="372" t="s">
        <v>427</v>
      </c>
      <c r="B16" s="372" t="s">
        <v>428</v>
      </c>
      <c r="C16" s="672" t="s">
        <v>429</v>
      </c>
      <c r="D16" s="673"/>
      <c r="E16" s="674"/>
      <c r="F16" s="372" t="s">
        <v>430</v>
      </c>
      <c r="G16" s="373" t="s">
        <v>431</v>
      </c>
      <c r="H16" s="373" t="s">
        <v>432</v>
      </c>
    </row>
    <row r="17" spans="1:8" ht="15" customHeight="1">
      <c r="A17" s="374">
        <v>1</v>
      </c>
      <c r="B17" s="474" t="s">
        <v>237</v>
      </c>
      <c r="C17" s="675" t="s">
        <v>433</v>
      </c>
      <c r="D17" s="675"/>
      <c r="E17" s="675"/>
      <c r="F17" s="375" t="s">
        <v>434</v>
      </c>
      <c r="G17" s="376" t="s">
        <v>434</v>
      </c>
      <c r="H17" s="377">
        <v>249811.78</v>
      </c>
    </row>
    <row r="18" spans="1:8">
      <c r="A18" s="374"/>
      <c r="B18" s="474"/>
      <c r="C18" s="683" t="s">
        <v>296</v>
      </c>
      <c r="D18" s="683"/>
      <c r="E18" s="683"/>
      <c r="F18" s="378" t="s">
        <v>434</v>
      </c>
      <c r="G18" s="379" t="s">
        <v>434</v>
      </c>
      <c r="H18" s="380">
        <f>0+H17</f>
        <v>249811.78</v>
      </c>
    </row>
    <row r="19" spans="1:8" ht="30">
      <c r="A19" s="374">
        <v>2</v>
      </c>
      <c r="B19" s="474" t="s">
        <v>479</v>
      </c>
      <c r="C19" s="675" t="s">
        <v>433</v>
      </c>
      <c r="D19" s="675"/>
      <c r="E19" s="675"/>
      <c r="F19" s="375" t="s">
        <v>434</v>
      </c>
      <c r="G19" s="376" t="s">
        <v>434</v>
      </c>
      <c r="H19" s="377">
        <v>1593.5</v>
      </c>
    </row>
    <row r="20" spans="1:8">
      <c r="A20" s="374"/>
      <c r="B20" s="474"/>
      <c r="C20" s="683" t="s">
        <v>296</v>
      </c>
      <c r="D20" s="683"/>
      <c r="E20" s="683"/>
      <c r="F20" s="378" t="s">
        <v>434</v>
      </c>
      <c r="G20" s="379" t="s">
        <v>434</v>
      </c>
      <c r="H20" s="380">
        <f>0+H19</f>
        <v>1593.5</v>
      </c>
    </row>
    <row r="21" spans="1:8">
      <c r="A21" s="374">
        <v>3</v>
      </c>
      <c r="B21" s="474" t="s">
        <v>231</v>
      </c>
      <c r="C21" s="675" t="s">
        <v>435</v>
      </c>
      <c r="D21" s="675"/>
      <c r="E21" s="675"/>
      <c r="F21" s="375" t="s">
        <v>434</v>
      </c>
      <c r="G21" s="376" t="s">
        <v>434</v>
      </c>
      <c r="H21" s="377">
        <v>8250.7900000000009</v>
      </c>
    </row>
    <row r="22" spans="1:8" ht="15" customHeight="1">
      <c r="A22" s="374">
        <v>4</v>
      </c>
      <c r="B22" s="474" t="s">
        <v>231</v>
      </c>
      <c r="C22" s="675" t="s">
        <v>433</v>
      </c>
      <c r="D22" s="675"/>
      <c r="E22" s="675"/>
      <c r="F22" s="375" t="s">
        <v>434</v>
      </c>
      <c r="G22" s="376" t="s">
        <v>434</v>
      </c>
      <c r="H22" s="377">
        <v>127914.22</v>
      </c>
    </row>
    <row r="23" spans="1:8">
      <c r="A23" s="374"/>
      <c r="B23" s="474"/>
      <c r="C23" s="683" t="s">
        <v>296</v>
      </c>
      <c r="D23" s="683"/>
      <c r="E23" s="683"/>
      <c r="F23" s="378" t="s">
        <v>434</v>
      </c>
      <c r="G23" s="379" t="s">
        <v>434</v>
      </c>
      <c r="H23" s="380">
        <f>0+H21+H22</f>
        <v>136165.01</v>
      </c>
    </row>
    <row r="24" spans="1:8" ht="15" customHeight="1">
      <c r="A24" s="374">
        <v>5</v>
      </c>
      <c r="B24" s="474" t="s">
        <v>239</v>
      </c>
      <c r="C24" s="675" t="s">
        <v>433</v>
      </c>
      <c r="D24" s="675"/>
      <c r="E24" s="675"/>
      <c r="F24" s="375" t="s">
        <v>434</v>
      </c>
      <c r="G24" s="376" t="s">
        <v>434</v>
      </c>
      <c r="H24" s="377">
        <v>20000</v>
      </c>
    </row>
    <row r="25" spans="1:8">
      <c r="A25" s="374"/>
      <c r="B25" s="474"/>
      <c r="C25" s="683" t="s">
        <v>296</v>
      </c>
      <c r="D25" s="683"/>
      <c r="E25" s="683"/>
      <c r="F25" s="378" t="s">
        <v>434</v>
      </c>
      <c r="G25" s="379" t="s">
        <v>434</v>
      </c>
      <c r="H25" s="380">
        <f>0+H24</f>
        <v>20000</v>
      </c>
    </row>
    <row r="26" spans="1:8">
      <c r="A26" s="321"/>
      <c r="B26" s="475"/>
      <c r="C26" s="670"/>
      <c r="D26" s="670"/>
      <c r="E26" s="670"/>
      <c r="F26" s="322"/>
      <c r="G26" s="323"/>
      <c r="H26" s="324"/>
    </row>
    <row r="27" spans="1:8">
      <c r="A27" s="321"/>
      <c r="B27" s="475"/>
      <c r="C27" s="475"/>
      <c r="D27" s="475"/>
      <c r="E27" s="475"/>
      <c r="F27" s="322"/>
      <c r="G27" s="323"/>
      <c r="H27" s="324"/>
    </row>
    <row r="28" spans="1:8">
      <c r="A28" s="320"/>
      <c r="B28" s="320"/>
      <c r="C28" s="320"/>
      <c r="D28" s="320"/>
      <c r="E28" s="320"/>
      <c r="F28" s="320"/>
      <c r="G28" s="320"/>
      <c r="H28" s="320"/>
    </row>
    <row r="29" spans="1:8">
      <c r="A29" s="320"/>
      <c r="B29" s="320"/>
      <c r="C29" s="320"/>
      <c r="D29" s="320"/>
      <c r="E29" s="320"/>
      <c r="F29" s="320"/>
      <c r="G29" s="320"/>
      <c r="H29" s="320"/>
    </row>
    <row r="30" spans="1:8" ht="15" customHeight="1">
      <c r="A30" s="670" t="s">
        <v>220</v>
      </c>
      <c r="B30" s="670"/>
      <c r="C30" s="670"/>
      <c r="D30" s="670"/>
      <c r="E30" s="680" t="s">
        <v>221</v>
      </c>
      <c r="F30" s="680"/>
      <c r="G30" s="680"/>
      <c r="H30" s="680"/>
    </row>
    <row r="31" spans="1:8">
      <c r="A31" s="320"/>
      <c r="B31" s="320"/>
      <c r="C31" s="320"/>
      <c r="D31" s="320"/>
      <c r="E31" s="681" t="s">
        <v>436</v>
      </c>
      <c r="F31" s="681"/>
      <c r="G31" s="681"/>
      <c r="H31" s="681"/>
    </row>
    <row r="32" spans="1:8">
      <c r="A32" s="320"/>
      <c r="B32" s="320"/>
      <c r="C32" s="320"/>
      <c r="D32" s="320"/>
      <c r="E32" s="320"/>
      <c r="F32" s="320"/>
      <c r="G32" s="320"/>
      <c r="H32" s="320"/>
    </row>
    <row r="33" spans="1:8">
      <c r="A33" s="320"/>
      <c r="B33" s="320"/>
      <c r="C33" s="320"/>
      <c r="D33" s="320"/>
      <c r="E33" s="320"/>
      <c r="F33" s="320"/>
      <c r="G33" s="320"/>
      <c r="H33" s="320"/>
    </row>
    <row r="34" spans="1:8" ht="15" customHeight="1">
      <c r="A34" s="670" t="s">
        <v>225</v>
      </c>
      <c r="B34" s="670"/>
      <c r="C34" s="670"/>
      <c r="D34" s="670"/>
      <c r="E34" s="680" t="s">
        <v>226</v>
      </c>
      <c r="F34" s="680"/>
      <c r="G34" s="680"/>
      <c r="H34" s="680"/>
    </row>
    <row r="35" spans="1:8">
      <c r="A35" s="320"/>
      <c r="B35" s="320"/>
      <c r="C35" s="320"/>
      <c r="D35" s="320"/>
      <c r="E35" s="681" t="s">
        <v>436</v>
      </c>
      <c r="F35" s="681"/>
      <c r="G35" s="681"/>
      <c r="H35" s="681"/>
    </row>
  </sheetData>
  <mergeCells count="26">
    <mergeCell ref="A34:D34"/>
    <mergeCell ref="E34:H34"/>
    <mergeCell ref="E35:H35"/>
    <mergeCell ref="C14:D14"/>
    <mergeCell ref="C19:E19"/>
    <mergeCell ref="C18:E18"/>
    <mergeCell ref="C20:E20"/>
    <mergeCell ref="C21:E21"/>
    <mergeCell ref="C22:E22"/>
    <mergeCell ref="C23:E23"/>
    <mergeCell ref="C24:E24"/>
    <mergeCell ref="C25:E25"/>
    <mergeCell ref="C26:E26"/>
    <mergeCell ref="A30:D30"/>
    <mergeCell ref="E30:H30"/>
    <mergeCell ref="E31:H31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M22" sqref="M22"/>
    </sheetView>
  </sheetViews>
  <sheetFormatPr defaultRowHeight="15"/>
  <cols>
    <col min="3" max="3" width="11.28515625" customWidth="1"/>
    <col min="6" max="6" width="12.140625" customWidth="1"/>
    <col min="8" max="8" width="11.5703125" customWidth="1"/>
  </cols>
  <sheetData>
    <row r="1" spans="1:8">
      <c r="A1" s="320"/>
      <c r="B1" s="320"/>
      <c r="C1" s="320"/>
      <c r="D1" s="320"/>
      <c r="E1" s="320"/>
      <c r="F1" s="320"/>
      <c r="G1" s="320"/>
      <c r="H1" s="320"/>
    </row>
    <row r="2" spans="1:8" ht="15" customHeight="1">
      <c r="A2" s="676" t="s">
        <v>245</v>
      </c>
      <c r="B2" s="676"/>
      <c r="C2" s="676"/>
      <c r="D2" s="676"/>
      <c r="E2" s="676"/>
      <c r="F2" s="676"/>
      <c r="G2" s="676"/>
      <c r="H2" s="676"/>
    </row>
    <row r="3" spans="1:8">
      <c r="A3" s="677" t="s">
        <v>246</v>
      </c>
      <c r="B3" s="677"/>
      <c r="C3" s="677"/>
      <c r="D3" s="677"/>
      <c r="E3" s="677"/>
      <c r="F3" s="677"/>
      <c r="G3" s="677"/>
      <c r="H3" s="677"/>
    </row>
    <row r="4" spans="1:8">
      <c r="A4" s="320"/>
      <c r="B4" s="320"/>
      <c r="C4" s="320"/>
      <c r="D4" s="320"/>
      <c r="E4" s="320"/>
      <c r="F4" s="320"/>
      <c r="G4" s="320"/>
      <c r="H4" s="320"/>
    </row>
    <row r="5" spans="1:8">
      <c r="A5" s="320"/>
      <c r="B5" s="320"/>
      <c r="C5" s="320"/>
      <c r="D5" s="320"/>
      <c r="E5" s="320"/>
      <c r="F5" s="320"/>
      <c r="G5" s="320"/>
      <c r="H5" s="320"/>
    </row>
    <row r="6" spans="1:8">
      <c r="A6" s="678" t="s">
        <v>423</v>
      </c>
      <c r="B6" s="678"/>
      <c r="C6" s="678"/>
      <c r="D6" s="678"/>
      <c r="E6" s="678"/>
      <c r="F6" s="678"/>
      <c r="G6" s="678"/>
      <c r="H6" s="678"/>
    </row>
    <row r="7" spans="1:8">
      <c r="A7" s="320"/>
      <c r="B7" s="320"/>
      <c r="C7" s="320"/>
      <c r="D7" s="320"/>
      <c r="E7" s="320"/>
      <c r="F7" s="320"/>
      <c r="G7" s="320"/>
      <c r="H7" s="320"/>
    </row>
    <row r="8" spans="1:8">
      <c r="A8" s="320"/>
      <c r="B8" s="320"/>
      <c r="C8" s="320"/>
      <c r="D8" s="320"/>
      <c r="E8" s="320"/>
      <c r="F8" s="320"/>
      <c r="G8" s="320"/>
      <c r="H8" s="320"/>
    </row>
    <row r="9" spans="1:8" ht="15.75" customHeight="1">
      <c r="A9" s="679" t="s">
        <v>424</v>
      </c>
      <c r="B9" s="679"/>
      <c r="C9" s="679"/>
      <c r="D9" s="679"/>
      <c r="E9" s="679"/>
      <c r="F9" s="679"/>
      <c r="G9" s="679"/>
      <c r="H9" s="679"/>
    </row>
    <row r="10" spans="1:8">
      <c r="A10" s="320"/>
      <c r="B10" s="320"/>
      <c r="C10" s="320"/>
      <c r="D10" s="321"/>
      <c r="E10" s="320"/>
      <c r="F10" s="320"/>
      <c r="G10" s="320"/>
      <c r="H10" s="320"/>
    </row>
    <row r="11" spans="1:8">
      <c r="A11" s="320"/>
      <c r="B11" s="320"/>
      <c r="C11" s="678" t="s">
        <v>477</v>
      </c>
      <c r="D11" s="678"/>
      <c r="E11" s="678"/>
      <c r="F11" s="678"/>
      <c r="G11" s="320"/>
      <c r="H11" s="320"/>
    </row>
    <row r="12" spans="1:8">
      <c r="A12" s="320"/>
      <c r="B12" s="669"/>
      <c r="C12" s="669"/>
      <c r="D12" s="669"/>
      <c r="E12" s="669"/>
      <c r="F12" s="669"/>
      <c r="G12" s="669"/>
      <c r="H12" s="320"/>
    </row>
    <row r="13" spans="1:8">
      <c r="A13" s="320"/>
      <c r="B13" s="320"/>
      <c r="C13" s="320"/>
      <c r="D13" s="320"/>
      <c r="E13" s="320"/>
      <c r="F13" s="320"/>
      <c r="G13" s="320"/>
      <c r="H13" s="320"/>
    </row>
    <row r="14" spans="1:8" ht="28.5" customHeight="1">
      <c r="A14" s="670" t="s">
        <v>425</v>
      </c>
      <c r="B14" s="670"/>
      <c r="C14" s="370" t="s">
        <v>478</v>
      </c>
      <c r="D14" s="371"/>
      <c r="E14" s="371"/>
      <c r="F14" s="371"/>
      <c r="G14" s="371"/>
      <c r="H14" s="371"/>
    </row>
    <row r="15" spans="1:8">
      <c r="A15" s="671" t="s">
        <v>426</v>
      </c>
      <c r="B15" s="671"/>
      <c r="C15" s="671"/>
      <c r="D15" s="671"/>
      <c r="E15" s="671"/>
      <c r="F15" s="671"/>
      <c r="G15" s="671"/>
      <c r="H15" s="671"/>
    </row>
    <row r="16" spans="1:8" ht="42.75">
      <c r="A16" s="372" t="s">
        <v>427</v>
      </c>
      <c r="B16" s="372" t="s">
        <v>428</v>
      </c>
      <c r="C16" s="672" t="s">
        <v>429</v>
      </c>
      <c r="D16" s="673"/>
      <c r="E16" s="674"/>
      <c r="F16" s="372" t="s">
        <v>430</v>
      </c>
      <c r="G16" s="373" t="s">
        <v>431</v>
      </c>
      <c r="H16" s="373" t="s">
        <v>432</v>
      </c>
    </row>
    <row r="17" spans="1:8" ht="15" customHeight="1">
      <c r="A17" s="374">
        <v>1</v>
      </c>
      <c r="B17" s="474" t="s">
        <v>237</v>
      </c>
      <c r="C17" s="675" t="s">
        <v>433</v>
      </c>
      <c r="D17" s="675"/>
      <c r="E17" s="675"/>
      <c r="F17" s="375" t="s">
        <v>437</v>
      </c>
      <c r="G17" s="376">
        <v>1</v>
      </c>
      <c r="H17" s="377">
        <v>22540.82</v>
      </c>
    </row>
    <row r="18" spans="1:8">
      <c r="A18" s="374"/>
      <c r="B18" s="474"/>
      <c r="C18" s="683" t="s">
        <v>296</v>
      </c>
      <c r="D18" s="683"/>
      <c r="E18" s="683"/>
      <c r="F18" s="378" t="s">
        <v>437</v>
      </c>
      <c r="G18" s="379">
        <v>1</v>
      </c>
      <c r="H18" s="380">
        <f>0+H17</f>
        <v>22540.82</v>
      </c>
    </row>
    <row r="19" spans="1:8" ht="15" customHeight="1">
      <c r="A19" s="374">
        <v>2</v>
      </c>
      <c r="B19" s="474" t="s">
        <v>237</v>
      </c>
      <c r="C19" s="675" t="s">
        <v>433</v>
      </c>
      <c r="D19" s="675"/>
      <c r="E19" s="675"/>
      <c r="F19" s="375" t="s">
        <v>438</v>
      </c>
      <c r="G19" s="376">
        <v>1</v>
      </c>
      <c r="H19" s="377">
        <v>227270.96</v>
      </c>
    </row>
    <row r="20" spans="1:8">
      <c r="A20" s="374"/>
      <c r="B20" s="474"/>
      <c r="C20" s="683" t="s">
        <v>296</v>
      </c>
      <c r="D20" s="683"/>
      <c r="E20" s="683"/>
      <c r="F20" s="378" t="s">
        <v>438</v>
      </c>
      <c r="G20" s="379">
        <v>1</v>
      </c>
      <c r="H20" s="380">
        <f>0+H19</f>
        <v>227270.96</v>
      </c>
    </row>
    <row r="21" spans="1:8" ht="30">
      <c r="A21" s="374">
        <v>3</v>
      </c>
      <c r="B21" s="474" t="s">
        <v>479</v>
      </c>
      <c r="C21" s="675" t="s">
        <v>433</v>
      </c>
      <c r="D21" s="675"/>
      <c r="E21" s="675"/>
      <c r="F21" s="375" t="s">
        <v>438</v>
      </c>
      <c r="G21" s="376">
        <v>1</v>
      </c>
      <c r="H21" s="377">
        <v>1593.5</v>
      </c>
    </row>
    <row r="22" spans="1:8" ht="15" customHeight="1">
      <c r="A22" s="374"/>
      <c r="B22" s="474"/>
      <c r="C22" s="683" t="s">
        <v>296</v>
      </c>
      <c r="D22" s="683"/>
      <c r="E22" s="683"/>
      <c r="F22" s="378" t="s">
        <v>438</v>
      </c>
      <c r="G22" s="379">
        <v>1</v>
      </c>
      <c r="H22" s="380">
        <f>0+H21</f>
        <v>1593.5</v>
      </c>
    </row>
    <row r="23" spans="1:8">
      <c r="A23" s="374">
        <v>4</v>
      </c>
      <c r="B23" s="474" t="s">
        <v>231</v>
      </c>
      <c r="C23" s="675" t="s">
        <v>435</v>
      </c>
      <c r="D23" s="675"/>
      <c r="E23" s="675"/>
      <c r="F23" s="375" t="s">
        <v>437</v>
      </c>
      <c r="G23" s="376">
        <v>1</v>
      </c>
      <c r="H23" s="377">
        <v>5567.36</v>
      </c>
    </row>
    <row r="24" spans="1:8" ht="15" customHeight="1">
      <c r="A24" s="374">
        <v>5</v>
      </c>
      <c r="B24" s="474" t="s">
        <v>231</v>
      </c>
      <c r="C24" s="675" t="s">
        <v>433</v>
      </c>
      <c r="D24" s="675"/>
      <c r="E24" s="675"/>
      <c r="F24" s="375" t="s">
        <v>437</v>
      </c>
      <c r="G24" s="376">
        <v>1</v>
      </c>
      <c r="H24" s="377">
        <v>15148.67</v>
      </c>
    </row>
    <row r="25" spans="1:8" ht="15" customHeight="1">
      <c r="A25" s="374"/>
      <c r="B25" s="474"/>
      <c r="C25" s="683" t="s">
        <v>296</v>
      </c>
      <c r="D25" s="683"/>
      <c r="E25" s="683"/>
      <c r="F25" s="378" t="s">
        <v>437</v>
      </c>
      <c r="G25" s="379">
        <v>1</v>
      </c>
      <c r="H25" s="380">
        <f>0+H23+H24</f>
        <v>20716.03</v>
      </c>
    </row>
    <row r="26" spans="1:8">
      <c r="A26" s="374">
        <v>6</v>
      </c>
      <c r="B26" s="474" t="s">
        <v>231</v>
      </c>
      <c r="C26" s="675" t="s">
        <v>435</v>
      </c>
      <c r="D26" s="675"/>
      <c r="E26" s="675"/>
      <c r="F26" s="375" t="s">
        <v>438</v>
      </c>
      <c r="G26" s="376">
        <v>1</v>
      </c>
      <c r="H26" s="377">
        <v>2683.43</v>
      </c>
    </row>
    <row r="27" spans="1:8" ht="15" customHeight="1">
      <c r="A27" s="374">
        <v>7</v>
      </c>
      <c r="B27" s="474" t="s">
        <v>231</v>
      </c>
      <c r="C27" s="675" t="s">
        <v>433</v>
      </c>
      <c r="D27" s="675"/>
      <c r="E27" s="675"/>
      <c r="F27" s="375" t="s">
        <v>438</v>
      </c>
      <c r="G27" s="376">
        <v>1</v>
      </c>
      <c r="H27" s="377">
        <v>112765.55</v>
      </c>
    </row>
    <row r="28" spans="1:8">
      <c r="A28" s="374"/>
      <c r="B28" s="474"/>
      <c r="C28" s="683" t="s">
        <v>296</v>
      </c>
      <c r="D28" s="683"/>
      <c r="E28" s="683"/>
      <c r="F28" s="378" t="s">
        <v>438</v>
      </c>
      <c r="G28" s="379">
        <v>1</v>
      </c>
      <c r="H28" s="380">
        <f>0+H26+H27</f>
        <v>115448.98</v>
      </c>
    </row>
    <row r="29" spans="1:8" ht="15" customHeight="1">
      <c r="A29" s="374">
        <v>8</v>
      </c>
      <c r="B29" s="474" t="s">
        <v>239</v>
      </c>
      <c r="C29" s="675" t="s">
        <v>433</v>
      </c>
      <c r="D29" s="675"/>
      <c r="E29" s="675"/>
      <c r="F29" s="375" t="s">
        <v>437</v>
      </c>
      <c r="G29" s="376">
        <v>1</v>
      </c>
      <c r="H29" s="377">
        <v>20000</v>
      </c>
    </row>
    <row r="30" spans="1:8">
      <c r="A30" s="374"/>
      <c r="B30" s="474"/>
      <c r="C30" s="683" t="s">
        <v>296</v>
      </c>
      <c r="D30" s="683"/>
      <c r="E30" s="683"/>
      <c r="F30" s="378" t="s">
        <v>437</v>
      </c>
      <c r="G30" s="379">
        <v>1</v>
      </c>
      <c r="H30" s="380">
        <f>0+H29</f>
        <v>20000</v>
      </c>
    </row>
    <row r="31" spans="1:8">
      <c r="A31" s="321"/>
      <c r="B31" s="475"/>
      <c r="C31" s="670"/>
      <c r="D31" s="670"/>
      <c r="E31" s="670"/>
      <c r="F31" s="322"/>
      <c r="G31" s="323"/>
      <c r="H31" s="324"/>
    </row>
    <row r="32" spans="1:8">
      <c r="A32" s="321"/>
      <c r="B32" s="475"/>
      <c r="C32" s="475"/>
      <c r="D32" s="475"/>
      <c r="E32" s="475"/>
      <c r="F32" s="322"/>
      <c r="G32" s="323"/>
      <c r="H32" s="324"/>
    </row>
    <row r="33" spans="1:8" ht="15" customHeight="1">
      <c r="A33" s="320"/>
      <c r="B33" s="320"/>
      <c r="C33" s="320"/>
      <c r="D33" s="320"/>
      <c r="E33" s="320"/>
      <c r="F33" s="320"/>
      <c r="G33" s="320"/>
      <c r="H33" s="320"/>
    </row>
    <row r="34" spans="1:8">
      <c r="A34" s="320"/>
      <c r="B34" s="320"/>
      <c r="C34" s="320"/>
      <c r="D34" s="320"/>
      <c r="E34" s="320"/>
      <c r="F34" s="320"/>
      <c r="G34" s="320"/>
      <c r="H34" s="320"/>
    </row>
    <row r="35" spans="1:8" ht="15" customHeight="1">
      <c r="A35" s="670" t="s">
        <v>220</v>
      </c>
      <c r="B35" s="670"/>
      <c r="C35" s="670"/>
      <c r="D35" s="670"/>
      <c r="E35" s="680" t="s">
        <v>221</v>
      </c>
      <c r="F35" s="680"/>
      <c r="G35" s="680"/>
      <c r="H35" s="680"/>
    </row>
    <row r="36" spans="1:8">
      <c r="A36" s="320"/>
      <c r="B36" s="320"/>
      <c r="C36" s="320"/>
      <c r="D36" s="320"/>
      <c r="E36" s="681" t="s">
        <v>436</v>
      </c>
      <c r="F36" s="681"/>
      <c r="G36" s="681"/>
      <c r="H36" s="681"/>
    </row>
    <row r="37" spans="1:8" ht="15" customHeight="1">
      <c r="A37" s="320"/>
      <c r="B37" s="320"/>
      <c r="C37" s="320"/>
      <c r="D37" s="320"/>
      <c r="E37" s="320"/>
      <c r="F37" s="320"/>
      <c r="G37" s="320"/>
      <c r="H37" s="320"/>
    </row>
    <row r="38" spans="1:8">
      <c r="A38" s="320"/>
      <c r="B38" s="320"/>
      <c r="C38" s="320"/>
      <c r="D38" s="320"/>
      <c r="E38" s="320"/>
      <c r="F38" s="320"/>
      <c r="G38" s="320"/>
      <c r="H38" s="320"/>
    </row>
    <row r="39" spans="1:8" ht="15" customHeight="1">
      <c r="A39" s="670" t="s">
        <v>225</v>
      </c>
      <c r="B39" s="670"/>
      <c r="C39" s="670"/>
      <c r="D39" s="670"/>
      <c r="E39" s="680" t="s">
        <v>226</v>
      </c>
      <c r="F39" s="680"/>
      <c r="G39" s="680"/>
      <c r="H39" s="680"/>
    </row>
    <row r="40" spans="1:8">
      <c r="A40" s="320"/>
      <c r="B40" s="320"/>
      <c r="C40" s="320"/>
      <c r="D40" s="320"/>
      <c r="E40" s="681" t="s">
        <v>436</v>
      </c>
      <c r="F40" s="681"/>
      <c r="G40" s="681"/>
      <c r="H40" s="681"/>
    </row>
  </sheetData>
  <mergeCells count="30">
    <mergeCell ref="C21:E21"/>
    <mergeCell ref="C22:E22"/>
    <mergeCell ref="C23:E23"/>
    <mergeCell ref="C24:E24"/>
    <mergeCell ref="C25:E25"/>
    <mergeCell ref="E40:H40"/>
    <mergeCell ref="C26:E26"/>
    <mergeCell ref="C27:E27"/>
    <mergeCell ref="C28:E28"/>
    <mergeCell ref="C29:E29"/>
    <mergeCell ref="A39:D39"/>
    <mergeCell ref="E39:H39"/>
    <mergeCell ref="C30:E30"/>
    <mergeCell ref="C31:E31"/>
    <mergeCell ref="A35:D35"/>
    <mergeCell ref="E35:H35"/>
    <mergeCell ref="E36:H36"/>
    <mergeCell ref="B12:G12"/>
    <mergeCell ref="A2:H2"/>
    <mergeCell ref="A3:H3"/>
    <mergeCell ref="A6:H6"/>
    <mergeCell ref="A9:H9"/>
    <mergeCell ref="C11:F11"/>
    <mergeCell ref="C19:E19"/>
    <mergeCell ref="C20:E20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35" workbookViewId="0">
      <selection activeCell="R364" sqref="R363:R364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1.25" customHeight="1">
      <c r="A1" s="325"/>
      <c r="B1" s="325"/>
      <c r="C1" s="325"/>
      <c r="D1" s="325"/>
      <c r="E1" s="325"/>
      <c r="F1" s="386"/>
      <c r="G1" s="3"/>
      <c r="H1" s="4"/>
      <c r="I1" s="5"/>
      <c r="J1" s="388" t="s">
        <v>0</v>
      </c>
      <c r="K1" s="388"/>
      <c r="L1" s="388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9.75" customHeight="1">
      <c r="A2" s="325"/>
      <c r="B2" s="325"/>
      <c r="C2" s="325"/>
      <c r="D2" s="325"/>
      <c r="E2" s="325"/>
      <c r="F2" s="386"/>
      <c r="G2" s="325"/>
      <c r="H2" s="4"/>
      <c r="I2" s="326"/>
      <c r="J2" s="388" t="s">
        <v>1</v>
      </c>
      <c r="K2" s="388"/>
      <c r="L2" s="388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0.5" customHeight="1">
      <c r="A3" s="325"/>
      <c r="B3" s="325"/>
      <c r="C3" s="325"/>
      <c r="D3" s="325"/>
      <c r="E3" s="325"/>
      <c r="F3" s="386"/>
      <c r="G3" s="325"/>
      <c r="H3" s="9"/>
      <c r="I3" s="4"/>
      <c r="J3" s="388" t="s">
        <v>2</v>
      </c>
      <c r="K3" s="388"/>
      <c r="L3" s="388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0.5" customHeight="1">
      <c r="A4" s="325"/>
      <c r="B4" s="325"/>
      <c r="C4" s="325"/>
      <c r="D4" s="325"/>
      <c r="E4" s="325"/>
      <c r="F4" s="386"/>
      <c r="G4" s="10" t="s">
        <v>3</v>
      </c>
      <c r="H4" s="4"/>
      <c r="I4" s="326"/>
      <c r="J4" s="388" t="s">
        <v>4</v>
      </c>
      <c r="K4" s="388"/>
      <c r="L4" s="388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386"/>
      <c r="G5" s="325"/>
      <c r="H5" s="12"/>
      <c r="I5" s="326"/>
      <c r="J5" s="388" t="s">
        <v>350</v>
      </c>
      <c r="K5" s="388"/>
      <c r="L5" s="388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.75" customHeight="1">
      <c r="A6" s="325"/>
      <c r="B6" s="325"/>
      <c r="C6" s="325"/>
      <c r="D6" s="325"/>
      <c r="E6" s="325"/>
      <c r="F6" s="386"/>
      <c r="G6" s="13" t="s">
        <v>5</v>
      </c>
      <c r="H6" s="388"/>
      <c r="I6" s="388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2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84"/>
      <c r="B8" s="385"/>
      <c r="C8" s="385"/>
      <c r="D8" s="385"/>
      <c r="E8" s="385"/>
      <c r="F8" s="385"/>
      <c r="G8" s="498" t="s">
        <v>7</v>
      </c>
      <c r="H8" s="498"/>
      <c r="I8" s="498"/>
      <c r="J8" s="498"/>
      <c r="K8" s="498"/>
      <c r="L8" s="38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0.5" customHeight="1">
      <c r="A10" s="325"/>
      <c r="B10" s="325"/>
      <c r="C10" s="325"/>
      <c r="D10" s="325"/>
      <c r="E10" s="325"/>
      <c r="F10" s="386"/>
      <c r="G10" s="500" t="s">
        <v>351</v>
      </c>
      <c r="H10" s="500"/>
      <c r="I10" s="500"/>
      <c r="J10" s="500"/>
      <c r="K10" s="500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386"/>
      <c r="G11" s="501" t="s">
        <v>8</v>
      </c>
      <c r="H11" s="501"/>
      <c r="I11" s="501"/>
      <c r="J11" s="501"/>
      <c r="K11" s="501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5.25" customHeight="1">
      <c r="A12" s="325"/>
      <c r="B12" s="325"/>
      <c r="C12" s="325"/>
      <c r="D12" s="325"/>
      <c r="E12" s="325"/>
      <c r="F12" s="386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6.75" customHeight="1">
      <c r="A14" s="325"/>
      <c r="B14" s="325"/>
      <c r="C14" s="325"/>
      <c r="D14" s="325"/>
      <c r="E14" s="325"/>
      <c r="F14" s="386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386"/>
      <c r="G15" s="500" t="s">
        <v>467</v>
      </c>
      <c r="H15" s="500"/>
      <c r="I15" s="500"/>
      <c r="J15" s="500"/>
      <c r="K15" s="500"/>
      <c r="L15" s="325"/>
    </row>
    <row r="16" spans="1:36" ht="11.25" customHeight="1">
      <c r="A16" s="325"/>
      <c r="B16" s="325"/>
      <c r="C16" s="325"/>
      <c r="D16" s="325"/>
      <c r="E16" s="325"/>
      <c r="F16" s="386"/>
      <c r="G16" s="502" t="s">
        <v>10</v>
      </c>
      <c r="H16" s="502"/>
      <c r="I16" s="502"/>
      <c r="J16" s="502"/>
      <c r="K16" s="502"/>
      <c r="L16" s="325"/>
    </row>
    <row r="17" spans="1:17" ht="12" customHeight="1">
      <c r="A17" s="325"/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</row>
    <row r="18" spans="1:17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388"/>
      <c r="F21" s="387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5"/>
      <c r="B22" s="505"/>
      <c r="C22" s="505"/>
      <c r="D22" s="505"/>
      <c r="E22" s="505"/>
      <c r="F22" s="505"/>
      <c r="G22" s="505"/>
      <c r="H22" s="505"/>
      <c r="I22" s="505"/>
      <c r="J22" s="325"/>
      <c r="K22" s="22" t="s">
        <v>15</v>
      </c>
      <c r="L22" s="23" t="s">
        <v>16</v>
      </c>
      <c r="M22" s="15"/>
    </row>
    <row r="23" spans="1:17" ht="12" customHeight="1">
      <c r="A23" s="505" t="s">
        <v>434</v>
      </c>
      <c r="B23" s="505"/>
      <c r="C23" s="505"/>
      <c r="D23" s="505"/>
      <c r="E23" s="505"/>
      <c r="F23" s="505"/>
      <c r="G23" s="505"/>
      <c r="H23" s="505"/>
      <c r="I23" s="505"/>
      <c r="J23" s="38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231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491" t="s">
        <v>19</v>
      </c>
      <c r="H25" s="491"/>
      <c r="I25" s="30"/>
      <c r="J25" s="31"/>
      <c r="K25" s="32"/>
      <c r="L25" s="32"/>
      <c r="M25" s="15"/>
    </row>
    <row r="26" spans="1:17" ht="14.25" customHeight="1">
      <c r="A26" s="519" t="s">
        <v>235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</row>
    <row r="27" spans="1:17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</row>
    <row r="28" spans="1:17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</row>
    <row r="29" spans="1:17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754500</v>
      </c>
      <c r="J30" s="49">
        <f>SUM(J31+J42+J61+J82+J89+J109+J131+J150+J160)</f>
        <v>142600</v>
      </c>
      <c r="K30" s="50">
        <f>SUM(K31+K42+K61+K82+K89+K109+K131+K150+K160)</f>
        <v>136165.00999999998</v>
      </c>
      <c r="L30" s="49">
        <f>SUM(L31+L42+L61+L82+L89+L109+L131+L150+L160)</f>
        <v>136165.00999999998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579300</v>
      </c>
      <c r="J31" s="49">
        <f>SUM(J32+J38)</f>
        <v>92700</v>
      </c>
      <c r="K31" s="58">
        <f>SUM(K32+K38)</f>
        <v>92423.61</v>
      </c>
      <c r="L31" s="59">
        <f>SUM(L32+L38)</f>
        <v>92423.61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570900</v>
      </c>
      <c r="J32" s="49">
        <f>SUM(J33)</f>
        <v>91300</v>
      </c>
      <c r="K32" s="50">
        <f>SUM(K33)</f>
        <v>91128.22</v>
      </c>
      <c r="L32" s="49">
        <f>SUM(L33)</f>
        <v>91128.22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570900</v>
      </c>
      <c r="J33" s="49">
        <f t="shared" ref="J33:L34" si="0">SUM(J34)</f>
        <v>91300</v>
      </c>
      <c r="K33" s="49">
        <f t="shared" si="0"/>
        <v>91128.22</v>
      </c>
      <c r="L33" s="49">
        <f t="shared" si="0"/>
        <v>91128.22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570900</v>
      </c>
      <c r="J34" s="50">
        <f t="shared" si="0"/>
        <v>91300</v>
      </c>
      <c r="K34" s="50">
        <f t="shared" si="0"/>
        <v>91128.22</v>
      </c>
      <c r="L34" s="50">
        <f t="shared" si="0"/>
        <v>91128.22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570900</v>
      </c>
      <c r="J35" s="67">
        <v>91300</v>
      </c>
      <c r="K35" s="67">
        <v>91128.22</v>
      </c>
      <c r="L35" s="67">
        <v>91128.22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8400</v>
      </c>
      <c r="J38" s="49">
        <f t="shared" si="1"/>
        <v>1400</v>
      </c>
      <c r="K38" s="50">
        <f t="shared" si="1"/>
        <v>1295.3900000000001</v>
      </c>
      <c r="L38" s="49">
        <f t="shared" si="1"/>
        <v>1295.3900000000001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8400</v>
      </c>
      <c r="J39" s="49">
        <f t="shared" si="1"/>
        <v>1400</v>
      </c>
      <c r="K39" s="49">
        <f t="shared" si="1"/>
        <v>1295.3900000000001</v>
      </c>
      <c r="L39" s="49">
        <f t="shared" si="1"/>
        <v>1295.3900000000001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8400</v>
      </c>
      <c r="J40" s="49">
        <f t="shared" si="1"/>
        <v>1400</v>
      </c>
      <c r="K40" s="49">
        <f t="shared" si="1"/>
        <v>1295.3900000000001</v>
      </c>
      <c r="L40" s="49">
        <f t="shared" si="1"/>
        <v>1295.3900000000001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8400</v>
      </c>
      <c r="J41" s="67">
        <v>1400</v>
      </c>
      <c r="K41" s="67">
        <v>1295.3900000000001</v>
      </c>
      <c r="L41" s="67">
        <v>1295.3900000000001</v>
      </c>
      <c r="Q41" s="64"/>
      <c r="R41" s="64"/>
    </row>
    <row r="42" spans="1:19" ht="1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144300</v>
      </c>
      <c r="J42" s="72">
        <f t="shared" si="2"/>
        <v>44200</v>
      </c>
      <c r="K42" s="71">
        <f t="shared" si="2"/>
        <v>38665.31</v>
      </c>
      <c r="L42" s="71">
        <f t="shared" si="2"/>
        <v>38665.31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144300</v>
      </c>
      <c r="J43" s="50">
        <f t="shared" si="2"/>
        <v>44200</v>
      </c>
      <c r="K43" s="49">
        <f t="shared" si="2"/>
        <v>38665.31</v>
      </c>
      <c r="L43" s="50">
        <f t="shared" si="2"/>
        <v>38665.31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144300</v>
      </c>
      <c r="J44" s="50">
        <f t="shared" si="2"/>
        <v>44200</v>
      </c>
      <c r="K44" s="59">
        <f t="shared" si="2"/>
        <v>38665.31</v>
      </c>
      <c r="L44" s="59">
        <f t="shared" si="2"/>
        <v>38665.31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144300</v>
      </c>
      <c r="J45" s="78">
        <f>SUM(J46:J60)</f>
        <v>44200</v>
      </c>
      <c r="K45" s="79">
        <f>SUM(K46:K60)</f>
        <v>38665.31</v>
      </c>
      <c r="L45" s="79">
        <f>SUM(L46:L60)</f>
        <v>38665.31</v>
      </c>
      <c r="Q45" s="64"/>
      <c r="R45" s="64"/>
    </row>
    <row r="46" spans="1:19" ht="15.75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11100</v>
      </c>
      <c r="J46" s="67">
        <v>2100</v>
      </c>
      <c r="K46" s="67">
        <v>1771.32</v>
      </c>
      <c r="L46" s="67">
        <v>1771.32</v>
      </c>
      <c r="Q46" s="64"/>
      <c r="R46" s="64"/>
    </row>
    <row r="47" spans="1:19" ht="26.25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5200</v>
      </c>
      <c r="J47" s="67">
        <v>2000</v>
      </c>
      <c r="K47" s="67">
        <v>1241.4100000000001</v>
      </c>
      <c r="L47" s="67">
        <v>1241.4100000000001</v>
      </c>
      <c r="Q47" s="64"/>
      <c r="R47" s="64"/>
    </row>
    <row r="48" spans="1:19" ht="26.25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3000</v>
      </c>
      <c r="J48" s="67">
        <v>600</v>
      </c>
      <c r="K48" s="67">
        <v>497.78</v>
      </c>
      <c r="L48" s="67">
        <v>497.78</v>
      </c>
      <c r="Q48" s="64"/>
      <c r="R48" s="64"/>
    </row>
    <row r="49" spans="1:19" ht="27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25600</v>
      </c>
      <c r="J49" s="67">
        <v>3000</v>
      </c>
      <c r="K49" s="67">
        <v>2117.4899999999998</v>
      </c>
      <c r="L49" s="67">
        <v>2117.4899999999998</v>
      </c>
      <c r="Q49" s="64"/>
      <c r="R49" s="64"/>
    </row>
    <row r="50" spans="1:19" ht="26.25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1400</v>
      </c>
      <c r="J50" s="67">
        <v>200</v>
      </c>
      <c r="K50" s="67">
        <v>75.59</v>
      </c>
      <c r="L50" s="67">
        <v>75.59</v>
      </c>
      <c r="Q50" s="64"/>
      <c r="R50" s="64"/>
    </row>
    <row r="51" spans="1:19" ht="15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600</v>
      </c>
      <c r="J51" s="67">
        <v>100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7300</v>
      </c>
      <c r="J54" s="67">
        <v>3000</v>
      </c>
      <c r="K54" s="67">
        <v>2905.21</v>
      </c>
      <c r="L54" s="67">
        <v>2905.21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2300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67200</v>
      </c>
      <c r="J57" s="67">
        <v>30300</v>
      </c>
      <c r="K57" s="67">
        <v>27400</v>
      </c>
      <c r="L57" s="67">
        <v>27400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3000</v>
      </c>
      <c r="J58" s="67">
        <v>600</v>
      </c>
      <c r="K58" s="67">
        <v>599.41999999999996</v>
      </c>
      <c r="L58" s="67">
        <v>599.41999999999996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17600</v>
      </c>
      <c r="J60" s="67">
        <v>2300</v>
      </c>
      <c r="K60" s="67">
        <v>2057.09</v>
      </c>
      <c r="L60" s="67">
        <v>2057.09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30900</v>
      </c>
      <c r="J131" s="91">
        <f>SUM(J132+J137+J145)</f>
        <v>5700</v>
      </c>
      <c r="K131" s="50">
        <f>SUM(K132+K137+K145)</f>
        <v>5076.09</v>
      </c>
      <c r="L131" s="49">
        <f>SUM(L132+L137+L145)</f>
        <v>5076.09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5">I146</f>
        <v>30900</v>
      </c>
      <c r="J145" s="91">
        <f t="shared" si="15"/>
        <v>5700</v>
      </c>
      <c r="K145" s="50">
        <f t="shared" si="15"/>
        <v>5076.09</v>
      </c>
      <c r="L145" s="49">
        <f t="shared" si="15"/>
        <v>5076.09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5"/>
        <v>30900</v>
      </c>
      <c r="J146" s="105">
        <f t="shared" si="15"/>
        <v>5700</v>
      </c>
      <c r="K146" s="79">
        <f t="shared" si="15"/>
        <v>5076.09</v>
      </c>
      <c r="L146" s="78">
        <f t="shared" si="15"/>
        <v>5076.09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30900</v>
      </c>
      <c r="J147" s="91">
        <f>SUM(J148:J149)</f>
        <v>5700</v>
      </c>
      <c r="K147" s="50">
        <f>SUM(K148:K149)</f>
        <v>5076.09</v>
      </c>
      <c r="L147" s="49">
        <f>SUM(L148:L149)</f>
        <v>5076.09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30900</v>
      </c>
      <c r="J148" s="106">
        <v>5700</v>
      </c>
      <c r="K148" s="106">
        <v>5076.09</v>
      </c>
      <c r="L148" s="106">
        <v>5076.09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51100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51100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51100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48600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48600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21100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27500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2500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9">SUM(I189:I192)</f>
        <v>2500</v>
      </c>
      <c r="J188" s="49">
        <f t="shared" si="19"/>
        <v>0</v>
      </c>
      <c r="K188" s="49">
        <f t="shared" si="19"/>
        <v>0</v>
      </c>
      <c r="L188" s="49">
        <f t="shared" si="19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2500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805600</v>
      </c>
      <c r="J360" s="101">
        <f>SUM(J30+J176)</f>
        <v>142600</v>
      </c>
      <c r="K360" s="101">
        <f>SUM(K30+K176)</f>
        <v>136165.00999999998</v>
      </c>
      <c r="L360" s="101">
        <f>SUM(L30+L176)</f>
        <v>136165.00999999998</v>
      </c>
    </row>
    <row r="361" spans="1:12" ht="7.5" customHeight="1">
      <c r="A361" s="325"/>
      <c r="B361" s="325"/>
      <c r="C361" s="325"/>
      <c r="D361" s="325"/>
      <c r="E361" s="325"/>
      <c r="F361" s="386"/>
      <c r="G361" s="51"/>
      <c r="H361" s="48"/>
      <c r="I361" s="130"/>
      <c r="J361" s="131"/>
      <c r="K361" s="131"/>
      <c r="L361" s="131"/>
    </row>
    <row r="362" spans="1:12" ht="9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1.2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382" t="s">
        <v>223</v>
      </c>
      <c r="J363" s="325"/>
      <c r="K363" s="488" t="s">
        <v>224</v>
      </c>
      <c r="L363" s="488"/>
    </row>
    <row r="364" spans="1:12" ht="5.25" customHeight="1">
      <c r="A364" s="325"/>
      <c r="B364" s="325"/>
      <c r="C364" s="325"/>
      <c r="D364" s="325"/>
      <c r="E364" s="325"/>
      <c r="F364" s="386"/>
      <c r="G364" s="325"/>
      <c r="H364" s="325"/>
      <c r="I364" s="136"/>
      <c r="J364" s="325"/>
      <c r="K364" s="136"/>
      <c r="L364" s="136"/>
    </row>
    <row r="365" spans="1:12" ht="10.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23.25" customHeight="1">
      <c r="A366" s="325"/>
      <c r="B366" s="325"/>
      <c r="C366" s="325"/>
      <c r="D366" s="489" t="s">
        <v>227</v>
      </c>
      <c r="E366" s="490"/>
      <c r="F366" s="490"/>
      <c r="G366" s="490"/>
      <c r="H366" s="138"/>
      <c r="I366" s="139" t="s">
        <v>223</v>
      </c>
      <c r="J366" s="325"/>
      <c r="K366" s="488" t="s">
        <v>224</v>
      </c>
      <c r="L366" s="488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" right="0" top="0" bottom="0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M21" sqref="M21"/>
    </sheetView>
  </sheetViews>
  <sheetFormatPr defaultRowHeight="15"/>
  <cols>
    <col min="3" max="3" width="12.28515625" customWidth="1"/>
    <col min="8" max="8" width="14" customWidth="1"/>
  </cols>
  <sheetData>
    <row r="1" spans="1:8">
      <c r="A1" s="320"/>
      <c r="B1" s="320"/>
      <c r="C1" s="320"/>
      <c r="D1" s="320"/>
      <c r="E1" s="320"/>
      <c r="F1" s="320"/>
      <c r="G1" s="320"/>
      <c r="H1" s="320"/>
    </row>
    <row r="2" spans="1:8" ht="15" customHeight="1">
      <c r="A2" s="676" t="s">
        <v>245</v>
      </c>
      <c r="B2" s="676"/>
      <c r="C2" s="676"/>
      <c r="D2" s="676"/>
      <c r="E2" s="676"/>
      <c r="F2" s="676"/>
      <c r="G2" s="676"/>
      <c r="H2" s="676"/>
    </row>
    <row r="3" spans="1:8">
      <c r="A3" s="677" t="s">
        <v>246</v>
      </c>
      <c r="B3" s="677"/>
      <c r="C3" s="677"/>
      <c r="D3" s="677"/>
      <c r="E3" s="677"/>
      <c r="F3" s="677"/>
      <c r="G3" s="677"/>
      <c r="H3" s="677"/>
    </row>
    <row r="4" spans="1:8">
      <c r="A4" s="320"/>
      <c r="B4" s="320"/>
      <c r="C4" s="320"/>
      <c r="D4" s="320"/>
      <c r="E4" s="320"/>
      <c r="F4" s="320"/>
      <c r="G4" s="320"/>
      <c r="H4" s="320"/>
    </row>
    <row r="5" spans="1:8">
      <c r="A5" s="320"/>
      <c r="B5" s="320"/>
      <c r="C5" s="320"/>
      <c r="D5" s="320"/>
      <c r="E5" s="320"/>
      <c r="F5" s="320"/>
      <c r="G5" s="320"/>
      <c r="H5" s="320"/>
    </row>
    <row r="6" spans="1:8">
      <c r="A6" s="678" t="s">
        <v>423</v>
      </c>
      <c r="B6" s="678"/>
      <c r="C6" s="678"/>
      <c r="D6" s="678"/>
      <c r="E6" s="678"/>
      <c r="F6" s="678"/>
      <c r="G6" s="678"/>
      <c r="H6" s="678"/>
    </row>
    <row r="7" spans="1:8">
      <c r="A7" s="320"/>
      <c r="B7" s="320"/>
      <c r="C7" s="320"/>
      <c r="D7" s="320"/>
      <c r="E7" s="320"/>
      <c r="F7" s="320"/>
      <c r="G7" s="320"/>
      <c r="H7" s="320"/>
    </row>
    <row r="8" spans="1:8">
      <c r="A8" s="320"/>
      <c r="B8" s="320"/>
      <c r="C8" s="320"/>
      <c r="D8" s="320"/>
      <c r="E8" s="320"/>
      <c r="F8" s="320"/>
      <c r="G8" s="320"/>
      <c r="H8" s="320"/>
    </row>
    <row r="9" spans="1:8" ht="15.75" customHeight="1">
      <c r="A9" s="679" t="s">
        <v>439</v>
      </c>
      <c r="B9" s="679"/>
      <c r="C9" s="679"/>
      <c r="D9" s="679"/>
      <c r="E9" s="679"/>
      <c r="F9" s="679"/>
      <c r="G9" s="679"/>
      <c r="H9" s="679"/>
    </row>
    <row r="10" spans="1:8">
      <c r="A10" s="320"/>
      <c r="B10" s="320"/>
      <c r="C10" s="320"/>
      <c r="D10" s="321"/>
      <c r="E10" s="320"/>
      <c r="F10" s="320"/>
      <c r="G10" s="320"/>
      <c r="H10" s="320"/>
    </row>
    <row r="11" spans="1:8">
      <c r="A11" s="320"/>
      <c r="B11" s="320"/>
      <c r="C11" s="678" t="s">
        <v>477</v>
      </c>
      <c r="D11" s="678"/>
      <c r="E11" s="678"/>
      <c r="F11" s="678"/>
      <c r="G11" s="320"/>
      <c r="H11" s="320"/>
    </row>
    <row r="12" spans="1:8">
      <c r="A12" s="320"/>
      <c r="B12" s="669"/>
      <c r="C12" s="669"/>
      <c r="D12" s="669"/>
      <c r="E12" s="669"/>
      <c r="F12" s="669"/>
      <c r="G12" s="669"/>
      <c r="H12" s="320"/>
    </row>
    <row r="13" spans="1:8">
      <c r="A13" s="320"/>
      <c r="B13" s="320"/>
      <c r="C13" s="320"/>
      <c r="D13" s="320"/>
      <c r="E13" s="320"/>
      <c r="F13" s="320"/>
      <c r="G13" s="320"/>
      <c r="H13" s="320"/>
    </row>
    <row r="14" spans="1:8" ht="15" customHeight="1">
      <c r="A14" s="670" t="s">
        <v>425</v>
      </c>
      <c r="B14" s="670"/>
      <c r="C14" s="370" t="s">
        <v>478</v>
      </c>
      <c r="D14" s="371"/>
      <c r="E14" s="371"/>
      <c r="F14" s="371"/>
      <c r="G14" s="371"/>
      <c r="H14" s="371"/>
    </row>
    <row r="15" spans="1:8">
      <c r="A15" s="671" t="s">
        <v>440</v>
      </c>
      <c r="B15" s="671"/>
      <c r="C15" s="671"/>
      <c r="D15" s="671"/>
      <c r="E15" s="671"/>
      <c r="F15" s="671"/>
      <c r="G15" s="671"/>
      <c r="H15" s="671"/>
    </row>
    <row r="16" spans="1:8" ht="42.75">
      <c r="A16" s="372" t="s">
        <v>427</v>
      </c>
      <c r="B16" s="372" t="s">
        <v>428</v>
      </c>
      <c r="C16" s="672" t="s">
        <v>429</v>
      </c>
      <c r="D16" s="673"/>
      <c r="E16" s="674"/>
      <c r="F16" s="372" t="s">
        <v>430</v>
      </c>
      <c r="G16" s="373" t="s">
        <v>431</v>
      </c>
      <c r="H16" s="373" t="s">
        <v>432</v>
      </c>
    </row>
    <row r="17" spans="1:8" ht="15" customHeight="1">
      <c r="A17" s="374">
        <v>1</v>
      </c>
      <c r="B17" s="474" t="s">
        <v>237</v>
      </c>
      <c r="C17" s="675" t="s">
        <v>433</v>
      </c>
      <c r="D17" s="675"/>
      <c r="E17" s="675"/>
      <c r="F17" s="375" t="s">
        <v>434</v>
      </c>
      <c r="G17" s="376" t="s">
        <v>434</v>
      </c>
      <c r="H17" s="377">
        <v>120181.64</v>
      </c>
    </row>
    <row r="18" spans="1:8">
      <c r="A18" s="374">
        <v>2</v>
      </c>
      <c r="B18" s="474" t="s">
        <v>237</v>
      </c>
      <c r="C18" s="675" t="s">
        <v>480</v>
      </c>
      <c r="D18" s="675"/>
      <c r="E18" s="675"/>
      <c r="F18" s="375" t="s">
        <v>434</v>
      </c>
      <c r="G18" s="376" t="s">
        <v>434</v>
      </c>
      <c r="H18" s="377">
        <v>5112.9399999999996</v>
      </c>
    </row>
    <row r="19" spans="1:8" ht="15" customHeight="1">
      <c r="A19" s="374">
        <v>3</v>
      </c>
      <c r="B19" s="474" t="s">
        <v>237</v>
      </c>
      <c r="C19" s="675" t="s">
        <v>441</v>
      </c>
      <c r="D19" s="675"/>
      <c r="E19" s="675"/>
      <c r="F19" s="375" t="s">
        <v>434</v>
      </c>
      <c r="G19" s="376" t="s">
        <v>434</v>
      </c>
      <c r="H19" s="377">
        <v>56010.59</v>
      </c>
    </row>
    <row r="20" spans="1:8" ht="15" customHeight="1">
      <c r="A20" s="374">
        <v>4</v>
      </c>
      <c r="B20" s="474" t="s">
        <v>237</v>
      </c>
      <c r="C20" s="675" t="s">
        <v>442</v>
      </c>
      <c r="D20" s="675"/>
      <c r="E20" s="675"/>
      <c r="F20" s="375" t="s">
        <v>434</v>
      </c>
      <c r="G20" s="376" t="s">
        <v>434</v>
      </c>
      <c r="H20" s="377">
        <v>800.56</v>
      </c>
    </row>
    <row r="21" spans="1:8">
      <c r="A21" s="374"/>
      <c r="B21" s="474"/>
      <c r="C21" s="683" t="s">
        <v>296</v>
      </c>
      <c r="D21" s="683"/>
      <c r="E21" s="683"/>
      <c r="F21" s="378" t="s">
        <v>434</v>
      </c>
      <c r="G21" s="379" t="s">
        <v>434</v>
      </c>
      <c r="H21" s="380">
        <f>0+H17+H18+H19</f>
        <v>181305.16999999998</v>
      </c>
    </row>
    <row r="22" spans="1:8">
      <c r="A22" s="374">
        <v>5</v>
      </c>
      <c r="B22" s="474" t="s">
        <v>231</v>
      </c>
      <c r="C22" s="675" t="s">
        <v>435</v>
      </c>
      <c r="D22" s="675"/>
      <c r="E22" s="675"/>
      <c r="F22" s="375" t="s">
        <v>434</v>
      </c>
      <c r="G22" s="376" t="s">
        <v>434</v>
      </c>
      <c r="H22" s="377">
        <v>2576.13</v>
      </c>
    </row>
    <row r="23" spans="1:8" ht="15" customHeight="1">
      <c r="A23" s="374">
        <v>6</v>
      </c>
      <c r="B23" s="474" t="s">
        <v>231</v>
      </c>
      <c r="C23" s="675" t="s">
        <v>433</v>
      </c>
      <c r="D23" s="675"/>
      <c r="E23" s="675"/>
      <c r="F23" s="375" t="s">
        <v>434</v>
      </c>
      <c r="G23" s="376" t="s">
        <v>434</v>
      </c>
      <c r="H23" s="377">
        <v>59771.94</v>
      </c>
    </row>
    <row r="24" spans="1:8">
      <c r="A24" s="374">
        <v>7</v>
      </c>
      <c r="B24" s="474" t="s">
        <v>231</v>
      </c>
      <c r="C24" s="675" t="s">
        <v>480</v>
      </c>
      <c r="D24" s="675"/>
      <c r="E24" s="675"/>
      <c r="F24" s="375" t="s">
        <v>434</v>
      </c>
      <c r="G24" s="376" t="s">
        <v>434</v>
      </c>
      <c r="H24" s="377">
        <v>8848.4699999999993</v>
      </c>
    </row>
    <row r="25" spans="1:8" ht="15" customHeight="1">
      <c r="A25" s="374">
        <v>8</v>
      </c>
      <c r="B25" s="474" t="s">
        <v>231</v>
      </c>
      <c r="C25" s="675" t="s">
        <v>441</v>
      </c>
      <c r="D25" s="675"/>
      <c r="E25" s="675"/>
      <c r="F25" s="375" t="s">
        <v>434</v>
      </c>
      <c r="G25" s="376" t="s">
        <v>434</v>
      </c>
      <c r="H25" s="377">
        <v>9192.39</v>
      </c>
    </row>
    <row r="26" spans="1:8" ht="15" customHeight="1">
      <c r="A26" s="374">
        <v>9</v>
      </c>
      <c r="B26" s="474" t="s">
        <v>231</v>
      </c>
      <c r="C26" s="675" t="s">
        <v>442</v>
      </c>
      <c r="D26" s="675"/>
      <c r="E26" s="675"/>
      <c r="F26" s="375" t="s">
        <v>434</v>
      </c>
      <c r="G26" s="376" t="s">
        <v>434</v>
      </c>
      <c r="H26" s="377">
        <v>131.38</v>
      </c>
    </row>
    <row r="27" spans="1:8">
      <c r="A27" s="374"/>
      <c r="B27" s="474"/>
      <c r="C27" s="683" t="s">
        <v>296</v>
      </c>
      <c r="D27" s="683"/>
      <c r="E27" s="683"/>
      <c r="F27" s="378" t="s">
        <v>434</v>
      </c>
      <c r="G27" s="379" t="s">
        <v>434</v>
      </c>
      <c r="H27" s="380">
        <f>0+H22+H23+H24+H25</f>
        <v>80388.929999999993</v>
      </c>
    </row>
    <row r="28" spans="1:8" ht="15" customHeight="1">
      <c r="A28" s="374">
        <v>10</v>
      </c>
      <c r="B28" s="474" t="s">
        <v>239</v>
      </c>
      <c r="C28" s="675" t="s">
        <v>433</v>
      </c>
      <c r="D28" s="675"/>
      <c r="E28" s="675"/>
      <c r="F28" s="375" t="s">
        <v>434</v>
      </c>
      <c r="G28" s="376" t="s">
        <v>434</v>
      </c>
      <c r="H28" s="377">
        <v>2206.6</v>
      </c>
    </row>
    <row r="29" spans="1:8">
      <c r="A29" s="374">
        <v>11</v>
      </c>
      <c r="B29" s="474" t="s">
        <v>239</v>
      </c>
      <c r="C29" s="675" t="s">
        <v>480</v>
      </c>
      <c r="D29" s="675"/>
      <c r="E29" s="675"/>
      <c r="F29" s="375" t="s">
        <v>434</v>
      </c>
      <c r="G29" s="376" t="s">
        <v>434</v>
      </c>
      <c r="H29" s="377">
        <v>4049.47</v>
      </c>
    </row>
    <row r="30" spans="1:8" ht="15" customHeight="1">
      <c r="A30" s="374">
        <v>12</v>
      </c>
      <c r="B30" s="474" t="s">
        <v>239</v>
      </c>
      <c r="C30" s="675" t="s">
        <v>441</v>
      </c>
      <c r="D30" s="675"/>
      <c r="E30" s="675"/>
      <c r="F30" s="375" t="s">
        <v>434</v>
      </c>
      <c r="G30" s="376" t="s">
        <v>434</v>
      </c>
      <c r="H30" s="377">
        <v>6343.44</v>
      </c>
    </row>
    <row r="31" spans="1:8" ht="15" customHeight="1">
      <c r="A31" s="374">
        <v>13</v>
      </c>
      <c r="B31" s="474" t="s">
        <v>239</v>
      </c>
      <c r="C31" s="675" t="s">
        <v>442</v>
      </c>
      <c r="D31" s="675"/>
      <c r="E31" s="675"/>
      <c r="F31" s="375" t="s">
        <v>434</v>
      </c>
      <c r="G31" s="376" t="s">
        <v>434</v>
      </c>
      <c r="H31" s="377">
        <v>90.66</v>
      </c>
    </row>
    <row r="32" spans="1:8">
      <c r="A32" s="374"/>
      <c r="B32" s="474"/>
      <c r="C32" s="683" t="s">
        <v>296</v>
      </c>
      <c r="D32" s="683"/>
      <c r="E32" s="683"/>
      <c r="F32" s="378" t="s">
        <v>434</v>
      </c>
      <c r="G32" s="379" t="s">
        <v>434</v>
      </c>
      <c r="H32" s="380">
        <f>0+H28+H29+H30</f>
        <v>12599.509999999998</v>
      </c>
    </row>
    <row r="33" spans="1:8">
      <c r="A33" s="321"/>
      <c r="B33" s="475"/>
      <c r="C33" s="670"/>
      <c r="D33" s="670"/>
      <c r="E33" s="670"/>
      <c r="F33" s="322"/>
      <c r="G33" s="323"/>
      <c r="H33" s="324"/>
    </row>
    <row r="34" spans="1:8">
      <c r="A34" s="321"/>
      <c r="B34" s="475"/>
      <c r="C34" s="475"/>
      <c r="D34" s="475"/>
      <c r="E34" s="475"/>
      <c r="F34" s="322"/>
      <c r="G34" s="323"/>
      <c r="H34" s="324"/>
    </row>
    <row r="35" spans="1:8">
      <c r="A35" s="320"/>
      <c r="B35" s="320"/>
      <c r="C35" s="320"/>
      <c r="D35" s="320"/>
      <c r="E35" s="320"/>
      <c r="F35" s="320"/>
      <c r="G35" s="320"/>
      <c r="H35" s="320"/>
    </row>
    <row r="36" spans="1:8">
      <c r="A36" s="320"/>
      <c r="B36" s="320"/>
      <c r="C36" s="320"/>
      <c r="D36" s="320"/>
      <c r="E36" s="320"/>
      <c r="F36" s="320"/>
      <c r="G36" s="320"/>
      <c r="H36" s="320"/>
    </row>
    <row r="37" spans="1:8" ht="15" customHeight="1">
      <c r="A37" s="670" t="s">
        <v>220</v>
      </c>
      <c r="B37" s="670"/>
      <c r="C37" s="670"/>
      <c r="D37" s="670"/>
      <c r="E37" s="680" t="s">
        <v>221</v>
      </c>
      <c r="F37" s="680"/>
      <c r="G37" s="680"/>
      <c r="H37" s="680"/>
    </row>
    <row r="38" spans="1:8">
      <c r="A38" s="320"/>
      <c r="B38" s="320"/>
      <c r="C38" s="320"/>
      <c r="D38" s="320"/>
      <c r="E38" s="681" t="s">
        <v>436</v>
      </c>
      <c r="F38" s="681"/>
      <c r="G38" s="681"/>
      <c r="H38" s="681"/>
    </row>
    <row r="39" spans="1:8">
      <c r="A39" s="320"/>
      <c r="B39" s="320"/>
      <c r="C39" s="320"/>
      <c r="D39" s="320"/>
      <c r="E39" s="320"/>
      <c r="F39" s="320"/>
      <c r="G39" s="320"/>
      <c r="H39" s="320"/>
    </row>
    <row r="40" spans="1:8">
      <c r="A40" s="320"/>
      <c r="B40" s="320"/>
      <c r="C40" s="320"/>
      <c r="D40" s="320"/>
      <c r="E40" s="320"/>
      <c r="F40" s="320"/>
      <c r="G40" s="320"/>
      <c r="H40" s="320"/>
    </row>
    <row r="41" spans="1:8">
      <c r="A41" s="670" t="s">
        <v>225</v>
      </c>
      <c r="B41" s="670"/>
      <c r="C41" s="670"/>
      <c r="D41" s="670"/>
      <c r="E41" s="680" t="s">
        <v>226</v>
      </c>
      <c r="F41" s="680"/>
      <c r="G41" s="680"/>
      <c r="H41" s="680"/>
    </row>
    <row r="42" spans="1:8">
      <c r="A42" s="320"/>
      <c r="B42" s="320"/>
      <c r="C42" s="320"/>
      <c r="D42" s="320"/>
      <c r="E42" s="681" t="s">
        <v>436</v>
      </c>
      <c r="F42" s="681"/>
      <c r="G42" s="681"/>
      <c r="H42" s="681"/>
    </row>
  </sheetData>
  <mergeCells count="32">
    <mergeCell ref="A41:D41"/>
    <mergeCell ref="E41:H41"/>
    <mergeCell ref="E42:H42"/>
    <mergeCell ref="C22:E22"/>
    <mergeCell ref="C23:E23"/>
    <mergeCell ref="C24:E24"/>
    <mergeCell ref="E38:H38"/>
    <mergeCell ref="C26:E26"/>
    <mergeCell ref="C27:E27"/>
    <mergeCell ref="C28:E28"/>
    <mergeCell ref="C29:E29"/>
    <mergeCell ref="C30:E30"/>
    <mergeCell ref="C31:E31"/>
    <mergeCell ref="C32:E32"/>
    <mergeCell ref="C33:E33"/>
    <mergeCell ref="C25:E25"/>
    <mergeCell ref="A37:D37"/>
    <mergeCell ref="E37:H37"/>
    <mergeCell ref="B12:G12"/>
    <mergeCell ref="A2:H2"/>
    <mergeCell ref="A3:H3"/>
    <mergeCell ref="A6:H6"/>
    <mergeCell ref="A9:H9"/>
    <mergeCell ref="C11:F11"/>
    <mergeCell ref="C19:E19"/>
    <mergeCell ref="C20:E20"/>
    <mergeCell ref="C21:E21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2" workbookViewId="0">
      <selection activeCell="Y32" sqref="Y32"/>
    </sheetView>
  </sheetViews>
  <sheetFormatPr defaultRowHeight="15"/>
  <cols>
    <col min="3" max="3" width="12.42578125" customWidth="1"/>
    <col min="6" max="6" width="12" customWidth="1"/>
    <col min="8" max="8" width="13.5703125" customWidth="1"/>
  </cols>
  <sheetData>
    <row r="1" spans="1:8">
      <c r="A1" s="320"/>
      <c r="B1" s="320"/>
      <c r="C1" s="320"/>
      <c r="D1" s="320"/>
      <c r="E1" s="320"/>
      <c r="F1" s="320"/>
      <c r="G1" s="320"/>
      <c r="H1" s="320"/>
    </row>
    <row r="2" spans="1:8" ht="15" customHeight="1">
      <c r="A2" s="676" t="s">
        <v>245</v>
      </c>
      <c r="B2" s="676"/>
      <c r="C2" s="676"/>
      <c r="D2" s="676"/>
      <c r="E2" s="676"/>
      <c r="F2" s="676"/>
      <c r="G2" s="676"/>
      <c r="H2" s="676"/>
    </row>
    <row r="3" spans="1:8">
      <c r="A3" s="677" t="s">
        <v>246</v>
      </c>
      <c r="B3" s="677"/>
      <c r="C3" s="677"/>
      <c r="D3" s="677"/>
      <c r="E3" s="677"/>
      <c r="F3" s="677"/>
      <c r="G3" s="677"/>
      <c r="H3" s="677"/>
    </row>
    <row r="4" spans="1:8">
      <c r="A4" s="320"/>
      <c r="B4" s="320"/>
      <c r="C4" s="320"/>
      <c r="D4" s="320"/>
      <c r="E4" s="320"/>
      <c r="F4" s="320"/>
      <c r="G4" s="320"/>
      <c r="H4" s="320"/>
    </row>
    <row r="5" spans="1:8">
      <c r="A5" s="320"/>
      <c r="B5" s="320"/>
      <c r="C5" s="320"/>
      <c r="D5" s="320"/>
      <c r="E5" s="320"/>
      <c r="F5" s="320"/>
      <c r="G5" s="320"/>
      <c r="H5" s="320"/>
    </row>
    <row r="6" spans="1:8">
      <c r="A6" s="678" t="s">
        <v>423</v>
      </c>
      <c r="B6" s="678"/>
      <c r="C6" s="678"/>
      <c r="D6" s="678"/>
      <c r="E6" s="678"/>
      <c r="F6" s="678"/>
      <c r="G6" s="678"/>
      <c r="H6" s="678"/>
    </row>
    <row r="7" spans="1:8">
      <c r="A7" s="320"/>
      <c r="B7" s="320"/>
      <c r="C7" s="320"/>
      <c r="D7" s="320"/>
      <c r="E7" s="320"/>
      <c r="F7" s="320"/>
      <c r="G7" s="320"/>
      <c r="H7" s="320"/>
    </row>
    <row r="8" spans="1:8">
      <c r="A8" s="320"/>
      <c r="B8" s="320"/>
      <c r="C8" s="320"/>
      <c r="D8" s="320"/>
      <c r="E8" s="320"/>
      <c r="F8" s="320"/>
      <c r="G8" s="320"/>
      <c r="H8" s="320"/>
    </row>
    <row r="9" spans="1:8" ht="15.75" customHeight="1">
      <c r="A9" s="679" t="s">
        <v>439</v>
      </c>
      <c r="B9" s="679"/>
      <c r="C9" s="679"/>
      <c r="D9" s="679"/>
      <c r="E9" s="679"/>
      <c r="F9" s="679"/>
      <c r="G9" s="679"/>
      <c r="H9" s="679"/>
    </row>
    <row r="10" spans="1:8">
      <c r="A10" s="320"/>
      <c r="B10" s="320"/>
      <c r="C10" s="320"/>
      <c r="D10" s="321"/>
      <c r="E10" s="320"/>
      <c r="F10" s="320"/>
      <c r="G10" s="320"/>
      <c r="H10" s="320"/>
    </row>
    <row r="11" spans="1:8">
      <c r="A11" s="320"/>
      <c r="B11" s="320"/>
      <c r="C11" s="678" t="s">
        <v>481</v>
      </c>
      <c r="D11" s="678"/>
      <c r="E11" s="678"/>
      <c r="F11" s="678"/>
      <c r="G11" s="320"/>
      <c r="H11" s="320"/>
    </row>
    <row r="12" spans="1:8">
      <c r="A12" s="320"/>
      <c r="B12" s="669"/>
      <c r="C12" s="669"/>
      <c r="D12" s="669"/>
      <c r="E12" s="669"/>
      <c r="F12" s="669"/>
      <c r="G12" s="669"/>
      <c r="H12" s="320"/>
    </row>
    <row r="13" spans="1:8">
      <c r="A13" s="320"/>
      <c r="B13" s="320"/>
      <c r="C13" s="320"/>
      <c r="D13" s="320"/>
      <c r="E13" s="320"/>
      <c r="F13" s="320"/>
      <c r="G13" s="320"/>
      <c r="H13" s="320"/>
    </row>
    <row r="14" spans="1:8" ht="15" customHeight="1">
      <c r="A14" s="670" t="s">
        <v>425</v>
      </c>
      <c r="B14" s="670"/>
      <c r="C14" s="370" t="s">
        <v>478</v>
      </c>
      <c r="D14" s="371"/>
      <c r="E14" s="371"/>
      <c r="F14" s="371"/>
      <c r="G14" s="371"/>
      <c r="H14" s="371"/>
    </row>
    <row r="15" spans="1:8">
      <c r="A15" s="671" t="s">
        <v>440</v>
      </c>
      <c r="B15" s="671"/>
      <c r="C15" s="671"/>
      <c r="D15" s="671"/>
      <c r="E15" s="671"/>
      <c r="F15" s="671"/>
      <c r="G15" s="671"/>
      <c r="H15" s="671"/>
    </row>
    <row r="16" spans="1:8" ht="42.75">
      <c r="A16" s="372" t="s">
        <v>427</v>
      </c>
      <c r="B16" s="372" t="s">
        <v>428</v>
      </c>
      <c r="C16" s="672" t="s">
        <v>429</v>
      </c>
      <c r="D16" s="673"/>
      <c r="E16" s="674"/>
      <c r="F16" s="372" t="s">
        <v>430</v>
      </c>
      <c r="G16" s="373" t="s">
        <v>431</v>
      </c>
      <c r="H16" s="373" t="s">
        <v>432</v>
      </c>
    </row>
    <row r="17" spans="1:8" ht="15" customHeight="1">
      <c r="A17" s="374">
        <v>1</v>
      </c>
      <c r="B17" s="474" t="s">
        <v>237</v>
      </c>
      <c r="C17" s="675" t="s">
        <v>433</v>
      </c>
      <c r="D17" s="675"/>
      <c r="E17" s="675"/>
      <c r="F17" s="375" t="s">
        <v>437</v>
      </c>
      <c r="G17" s="376">
        <v>1</v>
      </c>
      <c r="H17" s="377">
        <v>10521.97</v>
      </c>
    </row>
    <row r="18" spans="1:8" ht="15" customHeight="1">
      <c r="A18" s="374">
        <v>2</v>
      </c>
      <c r="B18" s="474" t="s">
        <v>237</v>
      </c>
      <c r="C18" s="675" t="s">
        <v>480</v>
      </c>
      <c r="D18" s="675"/>
      <c r="E18" s="675"/>
      <c r="F18" s="375" t="s">
        <v>437</v>
      </c>
      <c r="G18" s="376">
        <v>1</v>
      </c>
      <c r="H18" s="377">
        <v>1760.62</v>
      </c>
    </row>
    <row r="19" spans="1:8" ht="15" customHeight="1">
      <c r="A19" s="374">
        <v>3</v>
      </c>
      <c r="B19" s="474" t="s">
        <v>237</v>
      </c>
      <c r="C19" s="675" t="s">
        <v>441</v>
      </c>
      <c r="D19" s="675"/>
      <c r="E19" s="675"/>
      <c r="F19" s="375" t="s">
        <v>437</v>
      </c>
      <c r="G19" s="376">
        <v>1</v>
      </c>
      <c r="H19" s="377">
        <v>7031.33</v>
      </c>
    </row>
    <row r="20" spans="1:8" ht="15" customHeight="1">
      <c r="A20" s="374">
        <v>4</v>
      </c>
      <c r="B20" s="474" t="s">
        <v>237</v>
      </c>
      <c r="C20" s="675" t="s">
        <v>442</v>
      </c>
      <c r="D20" s="675"/>
      <c r="E20" s="675"/>
      <c r="F20" s="375" t="s">
        <v>437</v>
      </c>
      <c r="G20" s="376">
        <v>1</v>
      </c>
      <c r="H20" s="377">
        <v>100.51</v>
      </c>
    </row>
    <row r="21" spans="1:8" ht="15" customHeight="1">
      <c r="A21" s="374"/>
      <c r="B21" s="474"/>
      <c r="C21" s="683" t="s">
        <v>296</v>
      </c>
      <c r="D21" s="683"/>
      <c r="E21" s="683"/>
      <c r="F21" s="378" t="s">
        <v>437</v>
      </c>
      <c r="G21" s="379">
        <v>1</v>
      </c>
      <c r="H21" s="380">
        <f>0+H17+H18+H19</f>
        <v>19313.919999999998</v>
      </c>
    </row>
    <row r="22" spans="1:8" ht="15" customHeight="1">
      <c r="A22" s="374">
        <v>5</v>
      </c>
      <c r="B22" s="474" t="s">
        <v>237</v>
      </c>
      <c r="C22" s="675" t="s">
        <v>433</v>
      </c>
      <c r="D22" s="675"/>
      <c r="E22" s="675"/>
      <c r="F22" s="375" t="s">
        <v>438</v>
      </c>
      <c r="G22" s="376">
        <v>1</v>
      </c>
      <c r="H22" s="377">
        <v>109659.67</v>
      </c>
    </row>
    <row r="23" spans="1:8" ht="15" customHeight="1">
      <c r="A23" s="374">
        <v>6</v>
      </c>
      <c r="B23" s="474" t="s">
        <v>237</v>
      </c>
      <c r="C23" s="675" t="s">
        <v>480</v>
      </c>
      <c r="D23" s="675"/>
      <c r="E23" s="675"/>
      <c r="F23" s="375" t="s">
        <v>438</v>
      </c>
      <c r="G23" s="376">
        <v>1</v>
      </c>
      <c r="H23" s="377">
        <v>3352.32</v>
      </c>
    </row>
    <row r="24" spans="1:8" ht="15" customHeight="1">
      <c r="A24" s="374">
        <v>7</v>
      </c>
      <c r="B24" s="474" t="s">
        <v>237</v>
      </c>
      <c r="C24" s="675" t="s">
        <v>441</v>
      </c>
      <c r="D24" s="675"/>
      <c r="E24" s="675"/>
      <c r="F24" s="375" t="s">
        <v>438</v>
      </c>
      <c r="G24" s="376">
        <v>1</v>
      </c>
      <c r="H24" s="377">
        <v>48979.26</v>
      </c>
    </row>
    <row r="25" spans="1:8" ht="15" customHeight="1">
      <c r="A25" s="374">
        <v>8</v>
      </c>
      <c r="B25" s="474" t="s">
        <v>237</v>
      </c>
      <c r="C25" s="675" t="s">
        <v>442</v>
      </c>
      <c r="D25" s="675"/>
      <c r="E25" s="675"/>
      <c r="F25" s="375" t="s">
        <v>438</v>
      </c>
      <c r="G25" s="376">
        <v>1</v>
      </c>
      <c r="H25" s="377">
        <v>700.05</v>
      </c>
    </row>
    <row r="26" spans="1:8" ht="15" customHeight="1">
      <c r="A26" s="374"/>
      <c r="B26" s="474"/>
      <c r="C26" s="683" t="s">
        <v>296</v>
      </c>
      <c r="D26" s="683"/>
      <c r="E26" s="683"/>
      <c r="F26" s="378" t="s">
        <v>438</v>
      </c>
      <c r="G26" s="379">
        <v>1</v>
      </c>
      <c r="H26" s="380">
        <f>0+H22+H23+H24</f>
        <v>161991.25</v>
      </c>
    </row>
    <row r="27" spans="1:8">
      <c r="A27" s="374">
        <v>9</v>
      </c>
      <c r="B27" s="474" t="s">
        <v>231</v>
      </c>
      <c r="C27" s="675" t="s">
        <v>435</v>
      </c>
      <c r="D27" s="675"/>
      <c r="E27" s="675"/>
      <c r="F27" s="375" t="s">
        <v>437</v>
      </c>
      <c r="G27" s="376">
        <v>1</v>
      </c>
      <c r="H27" s="377">
        <v>1702</v>
      </c>
    </row>
    <row r="28" spans="1:8" ht="15" customHeight="1">
      <c r="A28" s="374">
        <v>10</v>
      </c>
      <c r="B28" s="474" t="s">
        <v>231</v>
      </c>
      <c r="C28" s="675" t="s">
        <v>433</v>
      </c>
      <c r="D28" s="675"/>
      <c r="E28" s="675"/>
      <c r="F28" s="375" t="s">
        <v>437</v>
      </c>
      <c r="G28" s="376">
        <v>1</v>
      </c>
      <c r="H28" s="377">
        <v>7213.82</v>
      </c>
    </row>
    <row r="29" spans="1:8" ht="15" customHeight="1">
      <c r="A29" s="374">
        <v>11</v>
      </c>
      <c r="B29" s="474" t="s">
        <v>231</v>
      </c>
      <c r="C29" s="675" t="s">
        <v>480</v>
      </c>
      <c r="D29" s="675"/>
      <c r="E29" s="675"/>
      <c r="F29" s="375" t="s">
        <v>437</v>
      </c>
      <c r="G29" s="376">
        <v>1</v>
      </c>
      <c r="H29" s="377">
        <v>2588.3000000000002</v>
      </c>
    </row>
    <row r="30" spans="1:8" ht="15" customHeight="1">
      <c r="A30" s="374"/>
      <c r="B30" s="474"/>
      <c r="C30" s="683" t="s">
        <v>296</v>
      </c>
      <c r="D30" s="683"/>
      <c r="E30" s="683"/>
      <c r="F30" s="378" t="s">
        <v>437</v>
      </c>
      <c r="G30" s="379">
        <v>1</v>
      </c>
      <c r="H30" s="380">
        <f>0+H27+H28+H29</f>
        <v>11504.119999999999</v>
      </c>
    </row>
    <row r="31" spans="1:8" ht="15" customHeight="1">
      <c r="A31" s="374">
        <v>12</v>
      </c>
      <c r="B31" s="474" t="s">
        <v>231</v>
      </c>
      <c r="C31" s="675" t="s">
        <v>435</v>
      </c>
      <c r="D31" s="675"/>
      <c r="E31" s="675"/>
      <c r="F31" s="375" t="s">
        <v>438</v>
      </c>
      <c r="G31" s="376">
        <v>1</v>
      </c>
      <c r="H31" s="377">
        <v>874.13</v>
      </c>
    </row>
    <row r="32" spans="1:8" ht="15" customHeight="1">
      <c r="A32" s="374">
        <v>13</v>
      </c>
      <c r="B32" s="474" t="s">
        <v>231</v>
      </c>
      <c r="C32" s="675" t="s">
        <v>433</v>
      </c>
      <c r="D32" s="675"/>
      <c r="E32" s="675"/>
      <c r="F32" s="375" t="s">
        <v>438</v>
      </c>
      <c r="G32" s="376">
        <v>1</v>
      </c>
      <c r="H32" s="377">
        <v>52558.12</v>
      </c>
    </row>
    <row r="33" spans="1:8" ht="15" customHeight="1">
      <c r="A33" s="374">
        <v>14</v>
      </c>
      <c r="B33" s="474" t="s">
        <v>231</v>
      </c>
      <c r="C33" s="675" t="s">
        <v>480</v>
      </c>
      <c r="D33" s="675"/>
      <c r="E33" s="675"/>
      <c r="F33" s="375" t="s">
        <v>438</v>
      </c>
      <c r="G33" s="376">
        <v>1</v>
      </c>
      <c r="H33" s="377">
        <v>6260.17</v>
      </c>
    </row>
    <row r="34" spans="1:8" ht="15" customHeight="1">
      <c r="A34" s="374">
        <v>15</v>
      </c>
      <c r="B34" s="474" t="s">
        <v>231</v>
      </c>
      <c r="C34" s="675" t="s">
        <v>441</v>
      </c>
      <c r="D34" s="675"/>
      <c r="E34" s="675"/>
      <c r="F34" s="375" t="s">
        <v>438</v>
      </c>
      <c r="G34" s="376">
        <v>1</v>
      </c>
      <c r="H34" s="377">
        <v>9192.39</v>
      </c>
    </row>
    <row r="35" spans="1:8" ht="15" customHeight="1">
      <c r="A35" s="374">
        <v>16</v>
      </c>
      <c r="B35" s="474" t="s">
        <v>231</v>
      </c>
      <c r="C35" s="675" t="s">
        <v>442</v>
      </c>
      <c r="D35" s="675"/>
      <c r="E35" s="675"/>
      <c r="F35" s="375" t="s">
        <v>438</v>
      </c>
      <c r="G35" s="376">
        <v>1</v>
      </c>
      <c r="H35" s="377">
        <v>131.38</v>
      </c>
    </row>
    <row r="36" spans="1:8">
      <c r="A36" s="374"/>
      <c r="B36" s="474"/>
      <c r="C36" s="683" t="s">
        <v>296</v>
      </c>
      <c r="D36" s="683"/>
      <c r="E36" s="683"/>
      <c r="F36" s="378" t="s">
        <v>438</v>
      </c>
      <c r="G36" s="379">
        <v>1</v>
      </c>
      <c r="H36" s="380">
        <f>0+H31+H32+H33+H34</f>
        <v>68884.81</v>
      </c>
    </row>
    <row r="37" spans="1:8" ht="15" customHeight="1">
      <c r="A37" s="374">
        <v>17</v>
      </c>
      <c r="B37" s="474" t="s">
        <v>239</v>
      </c>
      <c r="C37" s="675" t="s">
        <v>433</v>
      </c>
      <c r="D37" s="675"/>
      <c r="E37" s="675"/>
      <c r="F37" s="375" t="s">
        <v>437</v>
      </c>
      <c r="G37" s="376">
        <v>1</v>
      </c>
      <c r="H37" s="377">
        <v>2206.6</v>
      </c>
    </row>
    <row r="38" spans="1:8">
      <c r="A38" s="374">
        <v>18</v>
      </c>
      <c r="B38" s="474" t="s">
        <v>239</v>
      </c>
      <c r="C38" s="675" t="s">
        <v>480</v>
      </c>
      <c r="D38" s="675"/>
      <c r="E38" s="675"/>
      <c r="F38" s="375" t="s">
        <v>437</v>
      </c>
      <c r="G38" s="376">
        <v>1</v>
      </c>
      <c r="H38" s="377">
        <v>4049.47</v>
      </c>
    </row>
    <row r="39" spans="1:8" ht="15" customHeight="1">
      <c r="A39" s="374">
        <v>19</v>
      </c>
      <c r="B39" s="474" t="s">
        <v>239</v>
      </c>
      <c r="C39" s="675" t="s">
        <v>441</v>
      </c>
      <c r="D39" s="675"/>
      <c r="E39" s="675"/>
      <c r="F39" s="375" t="s">
        <v>437</v>
      </c>
      <c r="G39" s="376">
        <v>1</v>
      </c>
      <c r="H39" s="377">
        <v>6343.44</v>
      </c>
    </row>
    <row r="40" spans="1:8" ht="15" customHeight="1">
      <c r="A40" s="374">
        <v>20</v>
      </c>
      <c r="B40" s="474" t="s">
        <v>239</v>
      </c>
      <c r="C40" s="675" t="s">
        <v>442</v>
      </c>
      <c r="D40" s="675"/>
      <c r="E40" s="675"/>
      <c r="F40" s="375" t="s">
        <v>437</v>
      </c>
      <c r="G40" s="376">
        <v>1</v>
      </c>
      <c r="H40" s="377">
        <v>90.66</v>
      </c>
    </row>
    <row r="41" spans="1:8" ht="15" customHeight="1">
      <c r="A41" s="374"/>
      <c r="B41" s="474"/>
      <c r="C41" s="683" t="s">
        <v>296</v>
      </c>
      <c r="D41" s="683"/>
      <c r="E41" s="683"/>
      <c r="F41" s="378" t="s">
        <v>437</v>
      </c>
      <c r="G41" s="379">
        <v>1</v>
      </c>
      <c r="H41" s="380">
        <f>0+H37+H38+H39</f>
        <v>12599.509999999998</v>
      </c>
    </row>
    <row r="42" spans="1:8">
      <c r="A42" s="321"/>
      <c r="B42" s="475"/>
      <c r="C42" s="670"/>
      <c r="D42" s="670"/>
      <c r="E42" s="670"/>
      <c r="F42" s="322"/>
      <c r="G42" s="323"/>
      <c r="H42" s="324"/>
    </row>
    <row r="43" spans="1:8">
      <c r="A43" s="321"/>
      <c r="B43" s="475"/>
      <c r="C43" s="475"/>
      <c r="D43" s="475"/>
      <c r="E43" s="475"/>
      <c r="F43" s="322"/>
      <c r="G43" s="323"/>
      <c r="H43" s="324"/>
    </row>
    <row r="44" spans="1:8">
      <c r="A44" s="320"/>
      <c r="B44" s="320"/>
      <c r="C44" s="320"/>
      <c r="D44" s="320"/>
      <c r="E44" s="320"/>
      <c r="F44" s="320"/>
      <c r="G44" s="320"/>
      <c r="H44" s="320"/>
    </row>
    <row r="45" spans="1:8" ht="15" customHeight="1">
      <c r="A45" s="320"/>
      <c r="B45" s="320"/>
      <c r="C45" s="320"/>
      <c r="D45" s="320"/>
      <c r="E45" s="320"/>
      <c r="F45" s="320"/>
      <c r="G45" s="320"/>
      <c r="H45" s="320"/>
    </row>
    <row r="46" spans="1:8" ht="15" customHeight="1">
      <c r="A46" s="670" t="s">
        <v>220</v>
      </c>
      <c r="B46" s="670"/>
      <c r="C46" s="670"/>
      <c r="D46" s="670"/>
      <c r="E46" s="680" t="s">
        <v>221</v>
      </c>
      <c r="F46" s="680"/>
      <c r="G46" s="680"/>
      <c r="H46" s="680"/>
    </row>
    <row r="47" spans="1:8">
      <c r="A47" s="320"/>
      <c r="B47" s="320"/>
      <c r="C47" s="320"/>
      <c r="D47" s="320"/>
      <c r="E47" s="681" t="s">
        <v>436</v>
      </c>
      <c r="F47" s="681"/>
      <c r="G47" s="681"/>
      <c r="H47" s="681"/>
    </row>
    <row r="48" spans="1:8">
      <c r="A48" s="320"/>
      <c r="B48" s="320"/>
      <c r="C48" s="320"/>
      <c r="D48" s="320"/>
      <c r="E48" s="320"/>
      <c r="F48" s="320"/>
      <c r="G48" s="320"/>
      <c r="H48" s="320"/>
    </row>
    <row r="49" spans="1:8">
      <c r="A49" s="320"/>
      <c r="B49" s="320"/>
      <c r="C49" s="320"/>
      <c r="D49" s="320"/>
      <c r="E49" s="320"/>
      <c r="F49" s="320"/>
      <c r="G49" s="320"/>
      <c r="H49" s="320"/>
    </row>
    <row r="50" spans="1:8">
      <c r="A50" s="670" t="s">
        <v>225</v>
      </c>
      <c r="B50" s="670"/>
      <c r="C50" s="670"/>
      <c r="D50" s="670"/>
      <c r="E50" s="680" t="s">
        <v>226</v>
      </c>
      <c r="F50" s="680"/>
      <c r="G50" s="680"/>
      <c r="H50" s="680"/>
    </row>
    <row r="51" spans="1:8">
      <c r="A51" s="320"/>
      <c r="B51" s="320"/>
      <c r="C51" s="320"/>
      <c r="D51" s="320"/>
      <c r="E51" s="681" t="s">
        <v>436</v>
      </c>
      <c r="F51" s="681"/>
      <c r="G51" s="681"/>
      <c r="H51" s="681"/>
    </row>
  </sheetData>
  <mergeCells count="41">
    <mergeCell ref="A46:D46"/>
    <mergeCell ref="E47:H47"/>
    <mergeCell ref="A50:D50"/>
    <mergeCell ref="E50:H50"/>
    <mergeCell ref="E51:H51"/>
    <mergeCell ref="E46:H46"/>
    <mergeCell ref="C42:E42"/>
    <mergeCell ref="C27:E27"/>
    <mergeCell ref="C28:E28"/>
    <mergeCell ref="C29:E29"/>
    <mergeCell ref="C30:E30"/>
    <mergeCell ref="C31:E31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22:E22"/>
    <mergeCell ref="C23:E23"/>
    <mergeCell ref="C24:E24"/>
    <mergeCell ref="C25:E25"/>
    <mergeCell ref="C26:E26"/>
    <mergeCell ref="C20:E20"/>
    <mergeCell ref="C21:E21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31496062992125984" top="0.35433070866141736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V28" sqref="V28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386"/>
      <c r="G1" s="3"/>
      <c r="H1" s="4"/>
      <c r="I1" s="5"/>
      <c r="J1" s="388" t="s">
        <v>0</v>
      </c>
      <c r="K1" s="388"/>
      <c r="L1" s="388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386"/>
      <c r="G2" s="325"/>
      <c r="H2" s="4"/>
      <c r="I2" s="326"/>
      <c r="J2" s="388" t="s">
        <v>1</v>
      </c>
      <c r="K2" s="388"/>
      <c r="L2" s="388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386"/>
      <c r="G3" s="325"/>
      <c r="H3" s="9"/>
      <c r="I3" s="4"/>
      <c r="J3" s="388" t="s">
        <v>2</v>
      </c>
      <c r="K3" s="388"/>
      <c r="L3" s="388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386"/>
      <c r="G4" s="10" t="s">
        <v>3</v>
      </c>
      <c r="H4" s="4"/>
      <c r="I4" s="326"/>
      <c r="J4" s="388" t="s">
        <v>4</v>
      </c>
      <c r="K4" s="388"/>
      <c r="L4" s="388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386"/>
      <c r="G5" s="325"/>
      <c r="H5" s="12"/>
      <c r="I5" s="326"/>
      <c r="J5" s="388" t="s">
        <v>350</v>
      </c>
      <c r="K5" s="388"/>
      <c r="L5" s="388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A6" s="325"/>
      <c r="B6" s="325"/>
      <c r="C6" s="325"/>
      <c r="D6" s="325"/>
      <c r="E6" s="325"/>
      <c r="F6" s="386"/>
      <c r="G6" s="13" t="s">
        <v>5</v>
      </c>
      <c r="H6" s="388"/>
      <c r="I6" s="388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4.25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84"/>
      <c r="B8" s="385"/>
      <c r="C8" s="385"/>
      <c r="D8" s="385"/>
      <c r="E8" s="385"/>
      <c r="F8" s="385"/>
      <c r="G8" s="498" t="s">
        <v>7</v>
      </c>
      <c r="H8" s="498"/>
      <c r="I8" s="498"/>
      <c r="J8" s="498"/>
      <c r="K8" s="498"/>
      <c r="L8" s="38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1.25" customHeight="1">
      <c r="A10" s="325"/>
      <c r="B10" s="325"/>
      <c r="C10" s="325"/>
      <c r="D10" s="325"/>
      <c r="E10" s="325"/>
      <c r="F10" s="386"/>
      <c r="G10" s="500" t="s">
        <v>351</v>
      </c>
      <c r="H10" s="500"/>
      <c r="I10" s="500"/>
      <c r="J10" s="500"/>
      <c r="K10" s="500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386"/>
      <c r="G11" s="501" t="s">
        <v>8</v>
      </c>
      <c r="H11" s="501"/>
      <c r="I11" s="501"/>
      <c r="J11" s="501"/>
      <c r="K11" s="501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.75" customHeight="1">
      <c r="A12" s="325"/>
      <c r="B12" s="325"/>
      <c r="C12" s="325"/>
      <c r="D12" s="325"/>
      <c r="E12" s="325"/>
      <c r="F12" s="386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5.25" customHeight="1">
      <c r="A14" s="325"/>
      <c r="B14" s="325"/>
      <c r="C14" s="325"/>
      <c r="D14" s="325"/>
      <c r="E14" s="325"/>
      <c r="F14" s="386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386"/>
      <c r="G15" s="500" t="s">
        <v>467</v>
      </c>
      <c r="H15" s="500"/>
      <c r="I15" s="500"/>
      <c r="J15" s="500"/>
      <c r="K15" s="500"/>
      <c r="L15" s="325"/>
    </row>
    <row r="16" spans="1:36" ht="11.25" customHeight="1">
      <c r="A16" s="325"/>
      <c r="B16" s="325"/>
      <c r="C16" s="325"/>
      <c r="D16" s="325"/>
      <c r="E16" s="325"/>
      <c r="F16" s="386"/>
      <c r="G16" s="502" t="s">
        <v>10</v>
      </c>
      <c r="H16" s="502"/>
      <c r="I16" s="502"/>
      <c r="J16" s="502"/>
      <c r="K16" s="502"/>
      <c r="L16" s="325"/>
    </row>
    <row r="17" spans="1:17" ht="11.25" customHeight="1">
      <c r="A17" s="325"/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</row>
    <row r="18" spans="1:17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</row>
    <row r="19" spans="1:17" ht="9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388"/>
      <c r="F21" s="387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5" t="s">
        <v>229</v>
      </c>
      <c r="B22" s="505"/>
      <c r="C22" s="505"/>
      <c r="D22" s="505"/>
      <c r="E22" s="505"/>
      <c r="F22" s="505"/>
      <c r="G22" s="505"/>
      <c r="H22" s="505"/>
      <c r="I22" s="505"/>
      <c r="J22" s="325"/>
      <c r="K22" s="22" t="s">
        <v>15</v>
      </c>
      <c r="L22" s="23" t="s">
        <v>16</v>
      </c>
      <c r="M22" s="15"/>
    </row>
    <row r="23" spans="1:17" ht="12" customHeight="1">
      <c r="A23" s="505" t="s">
        <v>230</v>
      </c>
      <c r="B23" s="505"/>
      <c r="C23" s="505"/>
      <c r="D23" s="505"/>
      <c r="E23" s="505"/>
      <c r="F23" s="505"/>
      <c r="G23" s="505"/>
      <c r="H23" s="505"/>
      <c r="I23" s="505"/>
      <c r="J23" s="38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231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491" t="s">
        <v>19</v>
      </c>
      <c r="H25" s="491"/>
      <c r="I25" s="30" t="s">
        <v>232</v>
      </c>
      <c r="J25" s="31" t="s">
        <v>233</v>
      </c>
      <c r="K25" s="32" t="s">
        <v>233</v>
      </c>
      <c r="L25" s="32" t="s">
        <v>234</v>
      </c>
      <c r="M25" s="15"/>
    </row>
    <row r="26" spans="1:17" ht="11.25" customHeight="1">
      <c r="A26" s="519" t="s">
        <v>235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</row>
    <row r="27" spans="1:17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</row>
    <row r="28" spans="1:17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</row>
    <row r="29" spans="1:17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637100</v>
      </c>
      <c r="J30" s="49">
        <f>SUM(J31+J42+J61+J82+J89+J109+J131+J150+J160)</f>
        <v>118700</v>
      </c>
      <c r="K30" s="50">
        <f>SUM(K31+K42+K61+K82+K89+K109+K131+K150+K160)</f>
        <v>113448.97999999998</v>
      </c>
      <c r="L30" s="49">
        <f>SUM(L31+L42+L61+L82+L89+L109+L131+L150+L160)</f>
        <v>113448.97999999998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500200</v>
      </c>
      <c r="J31" s="49">
        <f>SUM(J32+J38)</f>
        <v>78900</v>
      </c>
      <c r="K31" s="58">
        <f>SUM(K32+K38)</f>
        <v>78662.17</v>
      </c>
      <c r="L31" s="59">
        <f>SUM(L32+L38)</f>
        <v>78662.17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492900</v>
      </c>
      <c r="J32" s="49">
        <f>SUM(J33)</f>
        <v>77700</v>
      </c>
      <c r="K32" s="50">
        <f>SUM(K33)</f>
        <v>77563.199999999997</v>
      </c>
      <c r="L32" s="49">
        <f>SUM(L33)</f>
        <v>77563.199999999997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492900</v>
      </c>
      <c r="J33" s="49">
        <f t="shared" ref="J33:L34" si="0">SUM(J34)</f>
        <v>77700</v>
      </c>
      <c r="K33" s="49">
        <f t="shared" si="0"/>
        <v>77563.199999999997</v>
      </c>
      <c r="L33" s="49">
        <f t="shared" si="0"/>
        <v>77563.199999999997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492900</v>
      </c>
      <c r="J34" s="50">
        <f t="shared" si="0"/>
        <v>77700</v>
      </c>
      <c r="K34" s="50">
        <f t="shared" si="0"/>
        <v>77563.199999999997</v>
      </c>
      <c r="L34" s="50">
        <f t="shared" si="0"/>
        <v>77563.199999999997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492900</v>
      </c>
      <c r="J35" s="67">
        <v>77700</v>
      </c>
      <c r="K35" s="67">
        <v>77563.199999999997</v>
      </c>
      <c r="L35" s="67">
        <v>77563.199999999997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7300</v>
      </c>
      <c r="J38" s="49">
        <f t="shared" si="1"/>
        <v>1200</v>
      </c>
      <c r="K38" s="50">
        <f t="shared" si="1"/>
        <v>1098.97</v>
      </c>
      <c r="L38" s="49">
        <f t="shared" si="1"/>
        <v>1098.97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7300</v>
      </c>
      <c r="J39" s="49">
        <f t="shared" si="1"/>
        <v>1200</v>
      </c>
      <c r="K39" s="49">
        <f t="shared" si="1"/>
        <v>1098.97</v>
      </c>
      <c r="L39" s="49">
        <f t="shared" si="1"/>
        <v>1098.97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7300</v>
      </c>
      <c r="J40" s="49">
        <f t="shared" si="1"/>
        <v>1200</v>
      </c>
      <c r="K40" s="49">
        <f t="shared" si="1"/>
        <v>1098.97</v>
      </c>
      <c r="L40" s="49">
        <f t="shared" si="1"/>
        <v>1098.97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7300</v>
      </c>
      <c r="J41" s="67">
        <v>1200</v>
      </c>
      <c r="K41" s="67">
        <v>1098.97</v>
      </c>
      <c r="L41" s="67">
        <v>1098.97</v>
      </c>
      <c r="Q41" s="64"/>
      <c r="R41" s="64"/>
    </row>
    <row r="42" spans="1:19" ht="18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109200</v>
      </c>
      <c r="J42" s="72">
        <f t="shared" si="2"/>
        <v>34800</v>
      </c>
      <c r="K42" s="71">
        <f t="shared" si="2"/>
        <v>30330.629999999997</v>
      </c>
      <c r="L42" s="71">
        <f t="shared" si="2"/>
        <v>30330.629999999997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109200</v>
      </c>
      <c r="J43" s="50">
        <f t="shared" si="2"/>
        <v>34800</v>
      </c>
      <c r="K43" s="49">
        <f t="shared" si="2"/>
        <v>30330.629999999997</v>
      </c>
      <c r="L43" s="50">
        <f t="shared" si="2"/>
        <v>30330.629999999997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109200</v>
      </c>
      <c r="J44" s="50">
        <f t="shared" si="2"/>
        <v>34800</v>
      </c>
      <c r="K44" s="59">
        <f t="shared" si="2"/>
        <v>30330.629999999997</v>
      </c>
      <c r="L44" s="59">
        <f t="shared" si="2"/>
        <v>30330.629999999997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109200</v>
      </c>
      <c r="J45" s="78">
        <f>SUM(J46:J60)</f>
        <v>34800</v>
      </c>
      <c r="K45" s="79">
        <f>SUM(K46:K60)</f>
        <v>30330.629999999997</v>
      </c>
      <c r="L45" s="79">
        <f>SUM(L46:L60)</f>
        <v>30330.629999999997</v>
      </c>
      <c r="Q45" s="64"/>
      <c r="R45" s="64"/>
    </row>
    <row r="46" spans="1:19" ht="12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500</v>
      </c>
      <c r="J46" s="67">
        <v>100</v>
      </c>
      <c r="K46" s="67">
        <v>0</v>
      </c>
      <c r="L46" s="67">
        <v>0</v>
      </c>
      <c r="Q46" s="64"/>
      <c r="R46" s="64"/>
    </row>
    <row r="47" spans="1:19" ht="26.25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1300</v>
      </c>
      <c r="J47" s="67">
        <v>100</v>
      </c>
      <c r="K47" s="67">
        <v>64.78</v>
      </c>
      <c r="L47" s="67">
        <v>64.78</v>
      </c>
      <c r="Q47" s="64"/>
      <c r="R47" s="64"/>
    </row>
    <row r="48" spans="1:19" ht="26.25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2100</v>
      </c>
      <c r="J48" s="67">
        <v>400</v>
      </c>
      <c r="K48" s="67">
        <v>336.79</v>
      </c>
      <c r="L48" s="67">
        <v>336.79</v>
      </c>
      <c r="Q48" s="64"/>
      <c r="R48" s="64"/>
    </row>
    <row r="49" spans="1:19" ht="27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25600</v>
      </c>
      <c r="J49" s="67">
        <v>3000</v>
      </c>
      <c r="K49" s="67">
        <v>2117.4899999999998</v>
      </c>
      <c r="L49" s="67">
        <v>2117.4899999999998</v>
      </c>
      <c r="Q49" s="64"/>
      <c r="R49" s="64"/>
    </row>
    <row r="50" spans="1:19" ht="26.25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800</v>
      </c>
      <c r="J50" s="67">
        <v>200</v>
      </c>
      <c r="K50" s="67">
        <v>75.59</v>
      </c>
      <c r="L50" s="67">
        <v>75.59</v>
      </c>
      <c r="Q50" s="64"/>
      <c r="R50" s="64"/>
    </row>
    <row r="51" spans="1:19" ht="15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500</v>
      </c>
      <c r="J51" s="67">
        <v>100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2700</v>
      </c>
      <c r="J54" s="67">
        <v>1000</v>
      </c>
      <c r="K54" s="67">
        <v>905.21</v>
      </c>
      <c r="L54" s="67">
        <v>905.21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2100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58300</v>
      </c>
      <c r="J57" s="67">
        <v>27300</v>
      </c>
      <c r="K57" s="67">
        <v>24400</v>
      </c>
      <c r="L57" s="67">
        <v>24400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2700</v>
      </c>
      <c r="J58" s="67">
        <v>600</v>
      </c>
      <c r="K58" s="67">
        <v>599.41999999999996</v>
      </c>
      <c r="L58" s="67">
        <v>599.41999999999996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12600</v>
      </c>
      <c r="J60" s="67">
        <v>2000</v>
      </c>
      <c r="K60" s="67">
        <v>1831.35</v>
      </c>
      <c r="L60" s="67">
        <v>1831.35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27700</v>
      </c>
      <c r="J131" s="91">
        <f>SUM(J132+J137+J145)</f>
        <v>5000</v>
      </c>
      <c r="K131" s="50">
        <f>SUM(K132+K137+K145)</f>
        <v>4456.18</v>
      </c>
      <c r="L131" s="49">
        <f>SUM(L132+L137+L145)</f>
        <v>4456.18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5">I146</f>
        <v>27700</v>
      </c>
      <c r="J145" s="91">
        <f t="shared" si="15"/>
        <v>5000</v>
      </c>
      <c r="K145" s="50">
        <f t="shared" si="15"/>
        <v>4456.18</v>
      </c>
      <c r="L145" s="49">
        <f t="shared" si="15"/>
        <v>4456.18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5"/>
        <v>27700</v>
      </c>
      <c r="J146" s="105">
        <f t="shared" si="15"/>
        <v>5000</v>
      </c>
      <c r="K146" s="79">
        <f t="shared" si="15"/>
        <v>4456.18</v>
      </c>
      <c r="L146" s="78">
        <f t="shared" si="15"/>
        <v>4456.18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27700</v>
      </c>
      <c r="J147" s="91">
        <f>SUM(J148:J149)</f>
        <v>5000</v>
      </c>
      <c r="K147" s="50">
        <f>SUM(K148:K149)</f>
        <v>4456.18</v>
      </c>
      <c r="L147" s="49">
        <f>SUM(L148:L149)</f>
        <v>4456.18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27700</v>
      </c>
      <c r="J148" s="106">
        <v>5000</v>
      </c>
      <c r="K148" s="106">
        <v>4456.18</v>
      </c>
      <c r="L148" s="106">
        <v>4456.18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21100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21100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21100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21100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21100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21100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9">SUM(I189:I192)</f>
        <v>0</v>
      </c>
      <c r="J188" s="49">
        <f t="shared" si="19"/>
        <v>0</v>
      </c>
      <c r="K188" s="49">
        <f t="shared" si="19"/>
        <v>0</v>
      </c>
      <c r="L188" s="49">
        <f t="shared" si="19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3.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658200</v>
      </c>
      <c r="J360" s="101">
        <f>SUM(J30+J176)</f>
        <v>118700</v>
      </c>
      <c r="K360" s="101">
        <f>SUM(K30+K176)</f>
        <v>113448.97999999998</v>
      </c>
      <c r="L360" s="101">
        <f>SUM(L30+L176)</f>
        <v>113448.97999999998</v>
      </c>
    </row>
    <row r="361" spans="1:12" ht="7.5" customHeight="1">
      <c r="A361" s="325"/>
      <c r="B361" s="325"/>
      <c r="C361" s="325"/>
      <c r="D361" s="325"/>
      <c r="E361" s="325"/>
      <c r="F361" s="386"/>
      <c r="G361" s="51"/>
      <c r="H361" s="48"/>
      <c r="I361" s="130"/>
      <c r="J361" s="131"/>
      <c r="K361" s="131"/>
      <c r="L361" s="131"/>
    </row>
    <row r="362" spans="1:12" ht="12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3.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382" t="s">
        <v>223</v>
      </c>
      <c r="J363" s="325"/>
      <c r="K363" s="488" t="s">
        <v>224</v>
      </c>
      <c r="L363" s="488"/>
    </row>
    <row r="364" spans="1:12" ht="4.5" customHeight="1">
      <c r="A364" s="325"/>
      <c r="B364" s="325"/>
      <c r="C364" s="325"/>
      <c r="D364" s="325"/>
      <c r="E364" s="325"/>
      <c r="F364" s="386"/>
      <c r="G364" s="325"/>
      <c r="H364" s="325"/>
      <c r="I364" s="136"/>
      <c r="J364" s="325"/>
      <c r="K364" s="136"/>
      <c r="L364" s="136"/>
    </row>
    <row r="365" spans="1:12" ht="13.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22.5" customHeight="1">
      <c r="A366" s="325"/>
      <c r="B366" s="325"/>
      <c r="C366" s="325"/>
      <c r="D366" s="489" t="s">
        <v>227</v>
      </c>
      <c r="E366" s="490"/>
      <c r="F366" s="490"/>
      <c r="G366" s="490"/>
      <c r="H366" s="138"/>
      <c r="I366" s="139" t="s">
        <v>223</v>
      </c>
      <c r="J366" s="325"/>
      <c r="K366" s="488" t="s">
        <v>224</v>
      </c>
      <c r="L366" s="488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19" workbookViewId="0">
      <selection activeCell="T29" sqref="T29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386"/>
      <c r="G1" s="3"/>
      <c r="H1" s="4"/>
      <c r="I1" s="5"/>
      <c r="J1" s="388" t="s">
        <v>0</v>
      </c>
      <c r="K1" s="388"/>
      <c r="L1" s="388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386"/>
      <c r="G2" s="325"/>
      <c r="H2" s="4"/>
      <c r="I2" s="326"/>
      <c r="J2" s="388" t="s">
        <v>1</v>
      </c>
      <c r="K2" s="388"/>
      <c r="L2" s="388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386"/>
      <c r="G3" s="325"/>
      <c r="H3" s="9"/>
      <c r="I3" s="4"/>
      <c r="J3" s="388" t="s">
        <v>2</v>
      </c>
      <c r="K3" s="388"/>
      <c r="L3" s="388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386"/>
      <c r="G4" s="10" t="s">
        <v>3</v>
      </c>
      <c r="H4" s="4"/>
      <c r="I4" s="326"/>
      <c r="J4" s="388" t="s">
        <v>4</v>
      </c>
      <c r="K4" s="388"/>
      <c r="L4" s="388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386"/>
      <c r="G5" s="325"/>
      <c r="H5" s="12"/>
      <c r="I5" s="326"/>
      <c r="J5" s="388" t="s">
        <v>350</v>
      </c>
      <c r="K5" s="388"/>
      <c r="L5" s="388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A6" s="325"/>
      <c r="B6" s="325"/>
      <c r="C6" s="325"/>
      <c r="D6" s="325"/>
      <c r="E6" s="325"/>
      <c r="F6" s="386"/>
      <c r="G6" s="13" t="s">
        <v>5</v>
      </c>
      <c r="H6" s="388"/>
      <c r="I6" s="388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.25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84"/>
      <c r="B8" s="385"/>
      <c r="C8" s="385"/>
      <c r="D8" s="385"/>
      <c r="E8" s="385"/>
      <c r="F8" s="385"/>
      <c r="G8" s="498" t="s">
        <v>7</v>
      </c>
      <c r="H8" s="498"/>
      <c r="I8" s="498"/>
      <c r="J8" s="498"/>
      <c r="K8" s="498"/>
      <c r="L8" s="38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2" customHeight="1">
      <c r="A10" s="325"/>
      <c r="B10" s="325"/>
      <c r="C10" s="325"/>
      <c r="D10" s="325"/>
      <c r="E10" s="325"/>
      <c r="F10" s="386"/>
      <c r="G10" s="500" t="s">
        <v>351</v>
      </c>
      <c r="H10" s="500"/>
      <c r="I10" s="500"/>
      <c r="J10" s="500"/>
      <c r="K10" s="500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386"/>
      <c r="G11" s="501" t="s">
        <v>8</v>
      </c>
      <c r="H11" s="501"/>
      <c r="I11" s="501"/>
      <c r="J11" s="501"/>
      <c r="K11" s="501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5.25" customHeight="1">
      <c r="A12" s="325"/>
      <c r="B12" s="325"/>
      <c r="C12" s="325"/>
      <c r="D12" s="325"/>
      <c r="E12" s="325"/>
      <c r="F12" s="386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6.75" customHeight="1">
      <c r="A14" s="325"/>
      <c r="B14" s="325"/>
      <c r="C14" s="325"/>
      <c r="D14" s="325"/>
      <c r="E14" s="325"/>
      <c r="F14" s="386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386"/>
      <c r="G15" s="500" t="s">
        <v>467</v>
      </c>
      <c r="H15" s="500"/>
      <c r="I15" s="500"/>
      <c r="J15" s="500"/>
      <c r="K15" s="500"/>
      <c r="L15" s="325"/>
    </row>
    <row r="16" spans="1:36" ht="11.25" customHeight="1">
      <c r="A16" s="325"/>
      <c r="B16" s="325"/>
      <c r="C16" s="325"/>
      <c r="D16" s="325"/>
      <c r="E16" s="325"/>
      <c r="F16" s="386"/>
      <c r="G16" s="502" t="s">
        <v>10</v>
      </c>
      <c r="H16" s="502"/>
      <c r="I16" s="502"/>
      <c r="J16" s="502"/>
      <c r="K16" s="502"/>
      <c r="L16" s="325"/>
    </row>
    <row r="17" spans="1:17" ht="15" customHeight="1">
      <c r="A17" s="325"/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</row>
    <row r="18" spans="1:17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388"/>
      <c r="F21" s="387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5" t="s">
        <v>236</v>
      </c>
      <c r="B22" s="505"/>
      <c r="C22" s="505"/>
      <c r="D22" s="505"/>
      <c r="E22" s="505"/>
      <c r="F22" s="505"/>
      <c r="G22" s="505"/>
      <c r="H22" s="505"/>
      <c r="I22" s="505"/>
      <c r="J22" s="325"/>
      <c r="K22" s="22" t="s">
        <v>15</v>
      </c>
      <c r="L22" s="23" t="s">
        <v>16</v>
      </c>
      <c r="M22" s="15"/>
    </row>
    <row r="23" spans="1:17" ht="12" customHeight="1">
      <c r="A23" s="505" t="s">
        <v>230</v>
      </c>
      <c r="B23" s="505"/>
      <c r="C23" s="505"/>
      <c r="D23" s="505"/>
      <c r="E23" s="505"/>
      <c r="F23" s="505"/>
      <c r="G23" s="505"/>
      <c r="H23" s="505"/>
      <c r="I23" s="505"/>
      <c r="J23" s="38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231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491" t="s">
        <v>19</v>
      </c>
      <c r="H25" s="491"/>
      <c r="I25" s="30" t="s">
        <v>232</v>
      </c>
      <c r="J25" s="31" t="s">
        <v>233</v>
      </c>
      <c r="K25" s="32" t="s">
        <v>234</v>
      </c>
      <c r="L25" s="32" t="s">
        <v>234</v>
      </c>
      <c r="M25" s="15"/>
    </row>
    <row r="26" spans="1:17" ht="14.25" customHeight="1">
      <c r="A26" s="519" t="s">
        <v>235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</row>
    <row r="27" spans="1:17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</row>
    <row r="28" spans="1:17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</row>
    <row r="29" spans="1:17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109500</v>
      </c>
      <c r="J30" s="49">
        <f>SUM(J31+J42+J61+J82+J89+J109+J131+J150+J160)</f>
        <v>21900</v>
      </c>
      <c r="K30" s="50">
        <f>SUM(K31+K42+K61+K82+K89+K109+K131+K150+K160)</f>
        <v>20716.03</v>
      </c>
      <c r="L30" s="49">
        <f>SUM(L31+L42+L61+L82+L89+L109+L131+L150+L160)</f>
        <v>20716.03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79100</v>
      </c>
      <c r="J31" s="49">
        <f>SUM(J32+J38)</f>
        <v>13800</v>
      </c>
      <c r="K31" s="58">
        <f>SUM(K32+K38)</f>
        <v>13761.44</v>
      </c>
      <c r="L31" s="59">
        <f>SUM(L32+L38)</f>
        <v>13761.44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78000</v>
      </c>
      <c r="J32" s="49">
        <f>SUM(J33)</f>
        <v>13600</v>
      </c>
      <c r="K32" s="50">
        <f>SUM(K33)</f>
        <v>13565.02</v>
      </c>
      <c r="L32" s="49">
        <f>SUM(L33)</f>
        <v>13565.02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78000</v>
      </c>
      <c r="J33" s="49">
        <f t="shared" ref="J33:L34" si="0">SUM(J34)</f>
        <v>13600</v>
      </c>
      <c r="K33" s="49">
        <f t="shared" si="0"/>
        <v>13565.02</v>
      </c>
      <c r="L33" s="49">
        <f t="shared" si="0"/>
        <v>13565.02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78000</v>
      </c>
      <c r="J34" s="50">
        <f t="shared" si="0"/>
        <v>13600</v>
      </c>
      <c r="K34" s="50">
        <f t="shared" si="0"/>
        <v>13565.02</v>
      </c>
      <c r="L34" s="50">
        <f t="shared" si="0"/>
        <v>13565.02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78000</v>
      </c>
      <c r="J35" s="67">
        <v>13600</v>
      </c>
      <c r="K35" s="67">
        <v>13565.02</v>
      </c>
      <c r="L35" s="67">
        <v>13565.02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1100</v>
      </c>
      <c r="J38" s="49">
        <f t="shared" si="1"/>
        <v>200</v>
      </c>
      <c r="K38" s="50">
        <f t="shared" si="1"/>
        <v>196.42</v>
      </c>
      <c r="L38" s="49">
        <f t="shared" si="1"/>
        <v>196.42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1100</v>
      </c>
      <c r="J39" s="49">
        <f t="shared" si="1"/>
        <v>200</v>
      </c>
      <c r="K39" s="49">
        <f t="shared" si="1"/>
        <v>196.42</v>
      </c>
      <c r="L39" s="49">
        <f t="shared" si="1"/>
        <v>196.42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1100</v>
      </c>
      <c r="J40" s="49">
        <f t="shared" si="1"/>
        <v>200</v>
      </c>
      <c r="K40" s="49">
        <f t="shared" si="1"/>
        <v>196.42</v>
      </c>
      <c r="L40" s="49">
        <f t="shared" si="1"/>
        <v>196.42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1100</v>
      </c>
      <c r="J41" s="67">
        <v>200</v>
      </c>
      <c r="K41" s="67">
        <v>196.42</v>
      </c>
      <c r="L41" s="67">
        <v>196.42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27200</v>
      </c>
      <c r="J42" s="72">
        <f t="shared" si="2"/>
        <v>7400</v>
      </c>
      <c r="K42" s="71">
        <f t="shared" si="2"/>
        <v>6334.6799999999994</v>
      </c>
      <c r="L42" s="71">
        <f t="shared" si="2"/>
        <v>6334.6799999999994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27200</v>
      </c>
      <c r="J43" s="50">
        <f t="shared" si="2"/>
        <v>7400</v>
      </c>
      <c r="K43" s="49">
        <f t="shared" si="2"/>
        <v>6334.6799999999994</v>
      </c>
      <c r="L43" s="50">
        <f t="shared" si="2"/>
        <v>6334.6799999999994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27200</v>
      </c>
      <c r="J44" s="50">
        <f t="shared" si="2"/>
        <v>7400</v>
      </c>
      <c r="K44" s="59">
        <f t="shared" si="2"/>
        <v>6334.6799999999994</v>
      </c>
      <c r="L44" s="59">
        <f t="shared" si="2"/>
        <v>6334.6799999999994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27200</v>
      </c>
      <c r="J45" s="78">
        <f>SUM(J46:J60)</f>
        <v>7400</v>
      </c>
      <c r="K45" s="79">
        <f>SUM(K46:K60)</f>
        <v>6334.6799999999994</v>
      </c>
      <c r="L45" s="79">
        <f>SUM(L46:L60)</f>
        <v>6334.6799999999994</v>
      </c>
      <c r="Q45" s="64"/>
      <c r="R45" s="64"/>
    </row>
    <row r="46" spans="1:19" ht="15.75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10600</v>
      </c>
      <c r="J46" s="67">
        <v>2000</v>
      </c>
      <c r="K46" s="67">
        <v>1771.32</v>
      </c>
      <c r="L46" s="67">
        <v>1771.32</v>
      </c>
      <c r="Q46" s="64"/>
      <c r="R46" s="64"/>
    </row>
    <row r="47" spans="1:19" ht="26.25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3900</v>
      </c>
      <c r="J47" s="67">
        <v>1900</v>
      </c>
      <c r="K47" s="67">
        <v>1176.6300000000001</v>
      </c>
      <c r="L47" s="67">
        <v>1176.6300000000001</v>
      </c>
      <c r="Q47" s="64"/>
      <c r="R47" s="64"/>
    </row>
    <row r="48" spans="1:19" ht="26.25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900</v>
      </c>
      <c r="J48" s="67">
        <v>200</v>
      </c>
      <c r="K48" s="67">
        <v>160.99</v>
      </c>
      <c r="L48" s="67">
        <v>160.99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600</v>
      </c>
      <c r="J50" s="67">
        <v>0</v>
      </c>
      <c r="K50" s="67">
        <v>0</v>
      </c>
      <c r="L50" s="67">
        <v>0</v>
      </c>
      <c r="Q50" s="64"/>
      <c r="R50" s="64"/>
    </row>
    <row r="51" spans="1:19" ht="15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100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100</v>
      </c>
      <c r="J54" s="67">
        <v>0</v>
      </c>
      <c r="K54" s="67">
        <v>0</v>
      </c>
      <c r="L54" s="67">
        <v>0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200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8900</v>
      </c>
      <c r="J57" s="67">
        <v>3000</v>
      </c>
      <c r="K57" s="67">
        <v>3000</v>
      </c>
      <c r="L57" s="67">
        <v>3000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300</v>
      </c>
      <c r="J58" s="67">
        <v>0</v>
      </c>
      <c r="K58" s="67">
        <v>0</v>
      </c>
      <c r="L58" s="67">
        <v>0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1600</v>
      </c>
      <c r="J60" s="67">
        <v>300</v>
      </c>
      <c r="K60" s="67">
        <v>225.74</v>
      </c>
      <c r="L60" s="67">
        <v>225.74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3200</v>
      </c>
      <c r="J131" s="91">
        <f>SUM(J132+J137+J145)</f>
        <v>700</v>
      </c>
      <c r="K131" s="50">
        <f>SUM(K132+K137+K145)</f>
        <v>619.91</v>
      </c>
      <c r="L131" s="49">
        <f>SUM(L132+L137+L145)</f>
        <v>619.91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5">I146</f>
        <v>3200</v>
      </c>
      <c r="J145" s="91">
        <f t="shared" si="15"/>
        <v>700</v>
      </c>
      <c r="K145" s="50">
        <f t="shared" si="15"/>
        <v>619.91</v>
      </c>
      <c r="L145" s="49">
        <f t="shared" si="15"/>
        <v>619.91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5"/>
        <v>3200</v>
      </c>
      <c r="J146" s="105">
        <f t="shared" si="15"/>
        <v>700</v>
      </c>
      <c r="K146" s="79">
        <f t="shared" si="15"/>
        <v>619.91</v>
      </c>
      <c r="L146" s="78">
        <f t="shared" si="15"/>
        <v>619.91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3200</v>
      </c>
      <c r="J147" s="91">
        <f>SUM(J148:J149)</f>
        <v>700</v>
      </c>
      <c r="K147" s="50">
        <f>SUM(K148:K149)</f>
        <v>619.91</v>
      </c>
      <c r="L147" s="49">
        <f>SUM(L148:L149)</f>
        <v>619.91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3200</v>
      </c>
      <c r="J148" s="106">
        <v>700</v>
      </c>
      <c r="K148" s="106">
        <v>619.91</v>
      </c>
      <c r="L148" s="106">
        <v>619.91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9">SUM(I189:I192)</f>
        <v>0</v>
      </c>
      <c r="J188" s="49">
        <f t="shared" si="19"/>
        <v>0</v>
      </c>
      <c r="K188" s="49">
        <f t="shared" si="19"/>
        <v>0</v>
      </c>
      <c r="L188" s="49">
        <f t="shared" si="19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109500</v>
      </c>
      <c r="J360" s="101">
        <f>SUM(J30+J176)</f>
        <v>21900</v>
      </c>
      <c r="K360" s="101">
        <f>SUM(K30+K176)</f>
        <v>20716.03</v>
      </c>
      <c r="L360" s="101">
        <f>SUM(L30+L176)</f>
        <v>20716.03</v>
      </c>
    </row>
    <row r="361" spans="1:12" ht="8.25" customHeight="1">
      <c r="A361" s="325"/>
      <c r="B361" s="325"/>
      <c r="C361" s="325"/>
      <c r="D361" s="325"/>
      <c r="E361" s="325"/>
      <c r="F361" s="386"/>
      <c r="G361" s="51"/>
      <c r="H361" s="48"/>
      <c r="I361" s="130"/>
      <c r="J361" s="131"/>
      <c r="K361" s="131"/>
      <c r="L361" s="131"/>
    </row>
    <row r="362" spans="1:12" ht="12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0.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382" t="s">
        <v>223</v>
      </c>
      <c r="J363" s="325"/>
      <c r="K363" s="488" t="s">
        <v>224</v>
      </c>
      <c r="L363" s="488"/>
    </row>
    <row r="364" spans="1:12" ht="8.25" customHeight="1">
      <c r="A364" s="325"/>
      <c r="B364" s="325"/>
      <c r="C364" s="325"/>
      <c r="D364" s="325"/>
      <c r="E364" s="325"/>
      <c r="F364" s="386"/>
      <c r="G364" s="325"/>
      <c r="H364" s="325"/>
      <c r="I364" s="136"/>
      <c r="J364" s="325"/>
      <c r="K364" s="136"/>
      <c r="L364" s="136"/>
    </row>
    <row r="365" spans="1:12" ht="12.7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23.25" customHeight="1">
      <c r="A366" s="325"/>
      <c r="B366" s="325"/>
      <c r="C366" s="325"/>
      <c r="D366" s="489" t="s">
        <v>227</v>
      </c>
      <c r="E366" s="490"/>
      <c r="F366" s="490"/>
      <c r="G366" s="490"/>
      <c r="H366" s="138"/>
      <c r="I366" s="139" t="s">
        <v>223</v>
      </c>
      <c r="J366" s="325"/>
      <c r="K366" s="488" t="s">
        <v>224</v>
      </c>
      <c r="L366" s="488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19" workbookViewId="0">
      <selection activeCell="R60" sqref="R60"/>
    </sheetView>
  </sheetViews>
  <sheetFormatPr defaultRowHeight="15"/>
  <cols>
    <col min="1" max="4" width="2" style="325" customWidth="1"/>
    <col min="5" max="5" width="2.140625" style="325" customWidth="1"/>
    <col min="6" max="6" width="3.5703125" style="481" customWidth="1"/>
    <col min="7" max="7" width="34.28515625" style="325" customWidth="1"/>
    <col min="8" max="8" width="4.7109375" style="325" customWidth="1"/>
    <col min="9" max="9" width="9" style="325" customWidth="1"/>
    <col min="10" max="10" width="11.7109375" style="325" customWidth="1"/>
    <col min="11" max="11" width="12.42578125" style="325" customWidth="1"/>
    <col min="12" max="12" width="10.140625" style="325" customWidth="1"/>
    <col min="13" max="13" width="0.140625" style="325" hidden="1" customWidth="1"/>
    <col min="14" max="14" width="6.140625" style="325" hidden="1" customWidth="1"/>
    <col min="15" max="15" width="8.85546875" style="325" hidden="1" customWidth="1"/>
    <col min="16" max="16" width="9.140625" style="325" hidden="1" customWidth="1"/>
    <col min="17" max="17" width="11.28515625" style="325" customWidth="1"/>
    <col min="18" max="18" width="34.42578125" style="325" customWidth="1"/>
    <col min="19" max="19" width="9.140625" style="325"/>
    <col min="20" max="16384" width="9.140625" style="326"/>
  </cols>
  <sheetData>
    <row r="1" spans="1:36" ht="15" customHeight="1">
      <c r="G1" s="3"/>
      <c r="H1" s="4"/>
      <c r="I1" s="5"/>
      <c r="J1" s="483" t="s">
        <v>0</v>
      </c>
      <c r="K1" s="483"/>
      <c r="L1" s="483"/>
      <c r="M1" s="7"/>
      <c r="N1" s="483"/>
      <c r="O1" s="483"/>
      <c r="P1" s="483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</row>
    <row r="2" spans="1:36" ht="14.25" customHeight="1">
      <c r="H2" s="4"/>
      <c r="I2" s="326"/>
      <c r="J2" s="483" t="s">
        <v>1</v>
      </c>
      <c r="K2" s="483"/>
      <c r="L2" s="483"/>
      <c r="M2" s="7"/>
      <c r="N2" s="483"/>
      <c r="O2" s="483"/>
      <c r="P2" s="483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</row>
    <row r="3" spans="1:36" ht="13.5" customHeight="1">
      <c r="H3" s="9"/>
      <c r="I3" s="4"/>
      <c r="J3" s="483" t="s">
        <v>2</v>
      </c>
      <c r="K3" s="483"/>
      <c r="L3" s="483"/>
      <c r="M3" s="7"/>
      <c r="N3" s="483"/>
      <c r="O3" s="483"/>
      <c r="P3" s="483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</row>
    <row r="4" spans="1:36" ht="14.25" customHeight="1">
      <c r="G4" s="10" t="s">
        <v>3</v>
      </c>
      <c r="H4" s="4"/>
      <c r="I4" s="326"/>
      <c r="J4" s="483" t="s">
        <v>4</v>
      </c>
      <c r="K4" s="483"/>
      <c r="L4" s="483"/>
      <c r="M4" s="7"/>
      <c r="N4" s="11"/>
      <c r="O4" s="11"/>
      <c r="P4" s="483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ht="12" customHeight="1">
      <c r="H5" s="12"/>
      <c r="I5" s="326"/>
      <c r="J5" s="483" t="s">
        <v>350</v>
      </c>
      <c r="K5" s="483"/>
      <c r="L5" s="483"/>
      <c r="M5" s="7"/>
      <c r="N5" s="483"/>
      <c r="O5" s="483"/>
      <c r="P5" s="483"/>
      <c r="Q5" s="483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</row>
    <row r="6" spans="1:36" ht="25.5" customHeight="1">
      <c r="G6" s="13" t="s">
        <v>5</v>
      </c>
      <c r="H6" s="483"/>
      <c r="I6" s="483"/>
      <c r="J6" s="14"/>
      <c r="K6" s="14"/>
      <c r="L6" s="327"/>
      <c r="M6" s="7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</row>
    <row r="7" spans="1:36" ht="18.75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</row>
    <row r="8" spans="1:36" ht="14.25" customHeight="1">
      <c r="A8" s="479"/>
      <c r="B8" s="480"/>
      <c r="C8" s="480"/>
      <c r="D8" s="480"/>
      <c r="E8" s="480"/>
      <c r="F8" s="480"/>
      <c r="G8" s="498" t="s">
        <v>7</v>
      </c>
      <c r="H8" s="498"/>
      <c r="I8" s="498"/>
      <c r="J8" s="498"/>
      <c r="K8" s="498"/>
      <c r="L8" s="480"/>
      <c r="M8" s="7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</row>
    <row r="10" spans="1:36" ht="15.75" customHeight="1">
      <c r="G10" s="500" t="s">
        <v>351</v>
      </c>
      <c r="H10" s="500"/>
      <c r="I10" s="500"/>
      <c r="J10" s="500"/>
      <c r="K10" s="500"/>
      <c r="M10" s="7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</row>
    <row r="11" spans="1:36" ht="12" customHeight="1">
      <c r="G11" s="501" t="s">
        <v>8</v>
      </c>
      <c r="H11" s="501"/>
      <c r="I11" s="501"/>
      <c r="J11" s="501"/>
      <c r="K11" s="501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</row>
    <row r="12" spans="1:36" ht="9" customHeight="1"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</row>
    <row r="13" spans="1:36" ht="12" customHeight="1"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</row>
    <row r="14" spans="1:36" ht="12" customHeight="1"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</row>
    <row r="15" spans="1:36" ht="12.75" customHeight="1">
      <c r="G15" s="500" t="s">
        <v>467</v>
      </c>
      <c r="H15" s="500"/>
      <c r="I15" s="500"/>
      <c r="J15" s="500"/>
      <c r="K15" s="500"/>
    </row>
    <row r="16" spans="1:36" ht="11.25" customHeight="1">
      <c r="G16" s="502" t="s">
        <v>10</v>
      </c>
      <c r="H16" s="502"/>
      <c r="I16" s="502"/>
      <c r="J16" s="502"/>
      <c r="K16" s="502"/>
    </row>
    <row r="17" spans="1:19" ht="15" customHeight="1"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  <c r="R17" s="326"/>
      <c r="S17" s="326"/>
    </row>
    <row r="18" spans="1:19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  <c r="R18" s="326"/>
      <c r="S18" s="326"/>
    </row>
    <row r="19" spans="1:19" ht="12" customHeight="1">
      <c r="F19" s="325"/>
      <c r="J19" s="16"/>
      <c r="K19" s="17"/>
      <c r="L19" s="18" t="s">
        <v>12</v>
      </c>
      <c r="M19" s="15"/>
      <c r="R19" s="326"/>
      <c r="S19" s="326"/>
    </row>
    <row r="20" spans="1:19" ht="11.25" customHeight="1">
      <c r="F20" s="325"/>
      <c r="J20" s="19" t="s">
        <v>13</v>
      </c>
      <c r="K20" s="9"/>
      <c r="L20" s="20"/>
      <c r="M20" s="15"/>
      <c r="R20" s="326"/>
      <c r="S20" s="326"/>
    </row>
    <row r="21" spans="1:19" ht="12" customHeight="1">
      <c r="E21" s="483"/>
      <c r="F21" s="482"/>
      <c r="I21" s="21"/>
      <c r="J21" s="21"/>
      <c r="K21" s="22" t="s">
        <v>14</v>
      </c>
      <c r="L21" s="20"/>
      <c r="M21" s="15"/>
      <c r="R21" s="326"/>
      <c r="S21" s="326"/>
    </row>
    <row r="22" spans="1:19" ht="14.25" customHeight="1">
      <c r="A22" s="505" t="s">
        <v>229</v>
      </c>
      <c r="B22" s="505"/>
      <c r="C22" s="505"/>
      <c r="D22" s="505"/>
      <c r="E22" s="505"/>
      <c r="F22" s="505"/>
      <c r="G22" s="505"/>
      <c r="H22" s="505"/>
      <c r="I22" s="505"/>
      <c r="K22" s="22" t="s">
        <v>15</v>
      </c>
      <c r="L22" s="23" t="s">
        <v>16</v>
      </c>
      <c r="M22" s="15"/>
      <c r="R22" s="326"/>
      <c r="S22" s="326"/>
    </row>
    <row r="23" spans="1:19" ht="43.5" customHeight="1">
      <c r="A23" s="505" t="s">
        <v>482</v>
      </c>
      <c r="B23" s="505"/>
      <c r="C23" s="505"/>
      <c r="D23" s="505"/>
      <c r="E23" s="505"/>
      <c r="F23" s="505"/>
      <c r="G23" s="505"/>
      <c r="H23" s="505"/>
      <c r="I23" s="505"/>
      <c r="J23" s="478" t="s">
        <v>17</v>
      </c>
      <c r="K23" s="25" t="s">
        <v>29</v>
      </c>
      <c r="L23" s="20"/>
      <c r="M23" s="15"/>
      <c r="R23" s="326"/>
      <c r="S23" s="326"/>
    </row>
    <row r="24" spans="1:19" ht="12.75" customHeight="1">
      <c r="F24" s="325"/>
      <c r="G24" s="26" t="s">
        <v>18</v>
      </c>
      <c r="H24" s="27" t="s">
        <v>231</v>
      </c>
      <c r="I24" s="28"/>
      <c r="J24" s="29"/>
      <c r="K24" s="20"/>
      <c r="L24" s="20"/>
      <c r="M24" s="15"/>
      <c r="R24" s="326"/>
      <c r="S24" s="326"/>
    </row>
    <row r="25" spans="1:19" ht="13.5" customHeight="1">
      <c r="F25" s="325"/>
      <c r="G25" s="491" t="s">
        <v>19</v>
      </c>
      <c r="H25" s="491"/>
      <c r="I25" s="30" t="s">
        <v>232</v>
      </c>
      <c r="J25" s="31" t="s">
        <v>233</v>
      </c>
      <c r="K25" s="32" t="s">
        <v>233</v>
      </c>
      <c r="L25" s="32" t="s">
        <v>234</v>
      </c>
      <c r="M25" s="15"/>
      <c r="R25" s="326"/>
      <c r="S25" s="326"/>
    </row>
    <row r="26" spans="1:19">
      <c r="A26" s="519" t="s">
        <v>235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  <c r="R26" s="326"/>
      <c r="S26" s="326"/>
    </row>
    <row r="27" spans="1:19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  <c r="R27" s="326"/>
      <c r="S27" s="326"/>
    </row>
    <row r="28" spans="1:19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  <c r="R28" s="326"/>
      <c r="S28" s="326"/>
    </row>
    <row r="29" spans="1:19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  <c r="R29" s="326"/>
      <c r="S29" s="326"/>
    </row>
    <row r="30" spans="1:19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7900</v>
      </c>
      <c r="J30" s="49">
        <f>SUM(J31+J42+J61+J82+J89+J109+J131+J150+J160)</f>
        <v>2000</v>
      </c>
      <c r="K30" s="50">
        <f>SUM(K31+K42+K61+K82+K89+K109+K131+K150+K160)</f>
        <v>2000</v>
      </c>
      <c r="L30" s="49">
        <f>SUM(L31+L42+L61+L82+L89+L109+L131+L150+L160)</f>
        <v>2000</v>
      </c>
    </row>
    <row r="31" spans="1:19" ht="16.5" hidden="1" customHeight="1" collapsed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0</v>
      </c>
      <c r="J31" s="49">
        <f>SUM(J32+J38)</f>
        <v>0</v>
      </c>
      <c r="K31" s="58">
        <f>SUM(K32+K38)</f>
        <v>0</v>
      </c>
      <c r="L31" s="59">
        <f>SUM(L32+L38)</f>
        <v>0</v>
      </c>
      <c r="R31" s="326"/>
      <c r="S31" s="326"/>
    </row>
    <row r="32" spans="1:19" ht="14.25" hidden="1" customHeight="1" collapsed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0</v>
      </c>
      <c r="J32" s="49">
        <f>SUM(J33)</f>
        <v>0</v>
      </c>
      <c r="K32" s="50">
        <f>SUM(K33)</f>
        <v>0</v>
      </c>
      <c r="L32" s="49">
        <f>SUM(L33)</f>
        <v>0</v>
      </c>
      <c r="Q32" s="64"/>
      <c r="R32" s="326"/>
      <c r="S32" s="326"/>
    </row>
    <row r="33" spans="1:19" ht="13.5" hidden="1" customHeight="1" collapsed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0</v>
      </c>
      <c r="J33" s="49">
        <f t="shared" ref="J33:L34" si="0">SUM(J34)</f>
        <v>0</v>
      </c>
      <c r="K33" s="49">
        <f t="shared" si="0"/>
        <v>0</v>
      </c>
      <c r="L33" s="49">
        <f t="shared" si="0"/>
        <v>0</v>
      </c>
      <c r="Q33" s="64"/>
      <c r="R33" s="64"/>
    </row>
    <row r="34" spans="1:19" ht="14.25" hidden="1" customHeight="1" collapsed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0</v>
      </c>
      <c r="J34" s="50">
        <f t="shared" si="0"/>
        <v>0</v>
      </c>
      <c r="K34" s="50">
        <f t="shared" si="0"/>
        <v>0</v>
      </c>
      <c r="L34" s="50">
        <f t="shared" si="0"/>
        <v>0</v>
      </c>
      <c r="Q34" s="64"/>
      <c r="R34" s="64"/>
    </row>
    <row r="35" spans="1:19" ht="14.25" hidden="1" customHeight="1" collapsed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0</v>
      </c>
      <c r="J35" s="67">
        <v>0</v>
      </c>
      <c r="K35" s="67">
        <v>0</v>
      </c>
      <c r="L35" s="67">
        <v>0</v>
      </c>
      <c r="Q35" s="64"/>
      <c r="R35" s="64"/>
    </row>
    <row r="36" spans="1:19" ht="12.75" hidden="1" customHeight="1" collapsed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 collapsed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 collapsed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0</v>
      </c>
      <c r="J38" s="49">
        <f t="shared" si="1"/>
        <v>0</v>
      </c>
      <c r="K38" s="50">
        <f t="shared" si="1"/>
        <v>0</v>
      </c>
      <c r="L38" s="49">
        <f t="shared" si="1"/>
        <v>0</v>
      </c>
      <c r="Q38" s="64"/>
      <c r="R38" s="64"/>
    </row>
    <row r="39" spans="1:19" ht="15.75" hidden="1" customHeight="1" collapsed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0</v>
      </c>
      <c r="J39" s="49">
        <f t="shared" si="1"/>
        <v>0</v>
      </c>
      <c r="K39" s="49">
        <f t="shared" si="1"/>
        <v>0</v>
      </c>
      <c r="L39" s="49">
        <f t="shared" si="1"/>
        <v>0</v>
      </c>
      <c r="Q39" s="64"/>
    </row>
    <row r="40" spans="1:19" ht="13.5" hidden="1" customHeight="1" collapsed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0</v>
      </c>
      <c r="J40" s="49">
        <f t="shared" si="1"/>
        <v>0</v>
      </c>
      <c r="K40" s="49">
        <f t="shared" si="1"/>
        <v>0</v>
      </c>
      <c r="L40" s="49">
        <f t="shared" si="1"/>
        <v>0</v>
      </c>
      <c r="Q40" s="64"/>
      <c r="R40" s="64"/>
    </row>
    <row r="41" spans="1:19" ht="14.25" hidden="1" customHeight="1" collapsed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0</v>
      </c>
      <c r="J41" s="67">
        <v>0</v>
      </c>
      <c r="K41" s="67">
        <v>0</v>
      </c>
      <c r="L41" s="67">
        <v>0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7900</v>
      </c>
      <c r="J42" s="72">
        <f t="shared" si="2"/>
        <v>2000</v>
      </c>
      <c r="K42" s="71">
        <f t="shared" si="2"/>
        <v>2000</v>
      </c>
      <c r="L42" s="71">
        <f t="shared" si="2"/>
        <v>2000</v>
      </c>
    </row>
    <row r="43" spans="1:19" ht="27" hidden="1" customHeight="1" collapsed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7900</v>
      </c>
      <c r="J43" s="50">
        <f t="shared" si="2"/>
        <v>2000</v>
      </c>
      <c r="K43" s="49">
        <f t="shared" si="2"/>
        <v>2000</v>
      </c>
      <c r="L43" s="50">
        <f t="shared" si="2"/>
        <v>2000</v>
      </c>
      <c r="Q43" s="64"/>
      <c r="S43" s="64"/>
    </row>
    <row r="44" spans="1:19" ht="15.75" hidden="1" customHeight="1" collapsed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7900</v>
      </c>
      <c r="J44" s="50">
        <f t="shared" si="2"/>
        <v>2000</v>
      </c>
      <c r="K44" s="59">
        <f t="shared" si="2"/>
        <v>2000</v>
      </c>
      <c r="L44" s="59">
        <f t="shared" si="2"/>
        <v>2000</v>
      </c>
      <c r="Q44" s="64"/>
      <c r="R44" s="64"/>
    </row>
    <row r="45" spans="1:19" ht="24.75" hidden="1" customHeight="1" collapsed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7900</v>
      </c>
      <c r="J45" s="78">
        <f>SUM(J46:J60)</f>
        <v>2000</v>
      </c>
      <c r="K45" s="79">
        <f>SUM(K46:K60)</f>
        <v>2000</v>
      </c>
      <c r="L45" s="79">
        <f>SUM(L46:L60)</f>
        <v>2000</v>
      </c>
      <c r="Q45" s="64"/>
      <c r="R45" s="64"/>
    </row>
    <row r="46" spans="1:19" ht="15.75" hidden="1" customHeight="1" collapsed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 collapsed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 collapsed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 collapsed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 collapsed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 collapsed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 collapsed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 collapsed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4500</v>
      </c>
      <c r="J54" s="67">
        <v>2000</v>
      </c>
      <c r="K54" s="67">
        <v>2000</v>
      </c>
      <c r="L54" s="67">
        <v>2000</v>
      </c>
      <c r="Q54" s="64"/>
      <c r="R54" s="64"/>
    </row>
    <row r="55" spans="1:19" ht="15.75" hidden="1" customHeight="1" collapsed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 collapsed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 collapsed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hidden="1" customHeight="1" collapsed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  <c r="Q58" s="64"/>
      <c r="R58" s="64"/>
    </row>
    <row r="59" spans="1:19" ht="12" hidden="1" customHeight="1" collapsed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3400</v>
      </c>
      <c r="J60" s="67">
        <v>0</v>
      </c>
      <c r="K60" s="67">
        <v>0</v>
      </c>
      <c r="L60" s="67">
        <v>0</v>
      </c>
      <c r="Q60" s="64"/>
      <c r="R60" s="64"/>
    </row>
    <row r="61" spans="1:19" ht="14.25" hidden="1" customHeight="1" collapsed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 collapsed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 collapsed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 collapsed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9" s="92" customFormat="1" ht="25.5" hidden="1" customHeight="1" collapsed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9" ht="19.5" hidden="1" customHeight="1" collapsed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  <c r="S66" s="326"/>
    </row>
    <row r="67" spans="1:19" ht="16.5" hidden="1" customHeight="1" collapsed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  <c r="S67" s="326"/>
    </row>
    <row r="68" spans="1:19" ht="29.25" hidden="1" customHeight="1" collapsed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  <c r="S68" s="326"/>
    </row>
    <row r="69" spans="1:19" ht="27" hidden="1" customHeight="1" collapsed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  <c r="S69" s="326"/>
    </row>
    <row r="70" spans="1:19" s="92" customFormat="1" ht="27" hidden="1" customHeight="1" collapsed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9" ht="16.5" hidden="1" customHeight="1" collapsed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  <c r="S71" s="326"/>
    </row>
    <row r="72" spans="1:19" ht="15" hidden="1" customHeight="1" collapsed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  <c r="S72" s="326"/>
    </row>
    <row r="73" spans="1:19" ht="27.75" hidden="1" customHeight="1" collapsed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  <c r="S73" s="326"/>
    </row>
    <row r="74" spans="1:19" ht="26.25" hidden="1" customHeight="1" collapsed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  <c r="S74" s="326"/>
    </row>
    <row r="75" spans="1:19" ht="15" hidden="1" customHeight="1" collapsed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  <c r="S75" s="326"/>
    </row>
    <row r="76" spans="1:19" ht="16.5" hidden="1" customHeight="1" collapsed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  <c r="S76" s="326"/>
    </row>
    <row r="77" spans="1:19" ht="17.25" hidden="1" customHeight="1" collapsed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  <c r="S77" s="326"/>
    </row>
    <row r="78" spans="1:19" ht="12.75" hidden="1" customHeight="1" collapsed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  <c r="S78" s="326"/>
    </row>
    <row r="79" spans="1:19" ht="12" hidden="1" customHeight="1" collapsed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  <c r="S79" s="326"/>
    </row>
    <row r="80" spans="1:19" ht="15.75" hidden="1" customHeight="1" collapsed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  <c r="S80" s="326"/>
    </row>
    <row r="81" spans="1:19" ht="13.5" hidden="1" customHeight="1" collapsed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  <c r="M81" s="326"/>
      <c r="N81" s="326"/>
      <c r="O81" s="326"/>
      <c r="P81" s="326"/>
      <c r="Q81" s="326"/>
      <c r="R81" s="326"/>
      <c r="S81" s="326"/>
    </row>
    <row r="82" spans="1:19" ht="16.5" hidden="1" customHeight="1" collapsed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  <c r="M82" s="326"/>
      <c r="N82" s="326"/>
      <c r="O82" s="326"/>
      <c r="P82" s="326"/>
      <c r="Q82" s="326"/>
      <c r="R82" s="326"/>
      <c r="S82" s="326"/>
    </row>
    <row r="83" spans="1:19" ht="15.75" hidden="1" customHeight="1" collapsed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  <c r="M83" s="326"/>
      <c r="N83" s="326"/>
      <c r="O83" s="326"/>
      <c r="P83" s="326"/>
      <c r="Q83" s="326"/>
      <c r="R83" s="326"/>
      <c r="S83" s="326"/>
    </row>
    <row r="84" spans="1:19" ht="17.25" hidden="1" customHeight="1" collapsed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  <c r="M84" s="326"/>
      <c r="N84" s="326"/>
      <c r="O84" s="326"/>
      <c r="P84" s="326"/>
      <c r="Q84" s="326"/>
      <c r="R84" s="326"/>
      <c r="S84" s="326"/>
    </row>
    <row r="85" spans="1:19" ht="18" hidden="1" customHeight="1" collapsed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  <c r="M85" s="326"/>
      <c r="N85" s="326"/>
      <c r="O85" s="326"/>
      <c r="P85" s="326"/>
      <c r="Q85" s="326"/>
      <c r="R85" s="326"/>
      <c r="S85" s="326"/>
    </row>
    <row r="86" spans="1:19" ht="14.25" hidden="1" customHeight="1" collapsed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  <c r="M86" s="326"/>
      <c r="N86" s="326"/>
      <c r="O86" s="326"/>
      <c r="P86" s="326"/>
      <c r="Q86" s="326"/>
      <c r="R86" s="326"/>
      <c r="S86" s="326"/>
    </row>
    <row r="87" spans="1:19" ht="13.5" hidden="1" customHeight="1" collapsed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  <c r="M87" s="326"/>
      <c r="N87" s="326"/>
      <c r="O87" s="326"/>
      <c r="P87" s="326"/>
      <c r="Q87" s="326"/>
      <c r="R87" s="326"/>
      <c r="S87" s="326"/>
    </row>
    <row r="88" spans="1:19" hidden="1" collapsed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  <c r="M88" s="326"/>
      <c r="N88" s="326"/>
      <c r="O88" s="326"/>
      <c r="P88" s="326"/>
      <c r="Q88" s="326"/>
      <c r="R88" s="326"/>
      <c r="S88" s="326"/>
    </row>
    <row r="89" spans="1:19" hidden="1" collapsed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  <c r="M89" s="326"/>
      <c r="N89" s="326"/>
      <c r="O89" s="326"/>
      <c r="P89" s="326"/>
      <c r="Q89" s="326"/>
      <c r="R89" s="326"/>
      <c r="S89" s="326"/>
    </row>
    <row r="90" spans="1:19" hidden="1" collapsed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  <c r="M90" s="326"/>
      <c r="N90" s="326"/>
      <c r="O90" s="326"/>
      <c r="P90" s="326"/>
      <c r="Q90" s="326"/>
      <c r="R90" s="326"/>
      <c r="S90" s="326"/>
    </row>
    <row r="91" spans="1:19" hidden="1" collapsed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  <c r="M91" s="326"/>
      <c r="N91" s="326"/>
      <c r="O91" s="326"/>
      <c r="P91" s="326"/>
      <c r="Q91" s="326"/>
      <c r="R91" s="326"/>
      <c r="S91" s="326"/>
    </row>
    <row r="92" spans="1:19" hidden="1" collapsed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  <c r="M92" s="326"/>
      <c r="N92" s="326"/>
      <c r="O92" s="326"/>
      <c r="P92" s="326"/>
      <c r="Q92" s="326"/>
      <c r="R92" s="326"/>
      <c r="S92" s="326"/>
    </row>
    <row r="93" spans="1:19" ht="25.5" hidden="1" customHeight="1" collapsed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  <c r="M93" s="326"/>
      <c r="N93" s="326"/>
      <c r="O93" s="326"/>
      <c r="P93" s="326"/>
      <c r="Q93" s="326"/>
      <c r="R93" s="326"/>
      <c r="S93" s="326"/>
    </row>
    <row r="94" spans="1:19" ht="15.75" hidden="1" customHeight="1" collapsed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  <c r="M94" s="326"/>
      <c r="N94" s="326"/>
      <c r="O94" s="326"/>
      <c r="P94" s="326"/>
      <c r="Q94" s="326"/>
      <c r="R94" s="326"/>
      <c r="S94" s="326"/>
    </row>
    <row r="95" spans="1:19" ht="12" hidden="1" customHeight="1" collapsed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  <c r="M95" s="326"/>
      <c r="N95" s="326"/>
      <c r="O95" s="326"/>
      <c r="P95" s="326"/>
      <c r="Q95" s="326"/>
      <c r="R95" s="326"/>
      <c r="S95" s="326"/>
    </row>
    <row r="96" spans="1:19" ht="15.75" hidden="1" customHeight="1" collapsed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  <c r="M96" s="326"/>
      <c r="N96" s="326"/>
      <c r="O96" s="326"/>
      <c r="P96" s="326"/>
      <c r="Q96" s="326"/>
      <c r="R96" s="326"/>
      <c r="S96" s="326"/>
    </row>
    <row r="97" spans="1:19" ht="15" hidden="1" customHeight="1" collapsed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  <c r="M97" s="326"/>
      <c r="N97" s="326"/>
      <c r="O97" s="326"/>
      <c r="P97" s="326"/>
      <c r="Q97" s="326"/>
      <c r="R97" s="326"/>
      <c r="S97" s="326"/>
    </row>
    <row r="98" spans="1:19" ht="25.5" hidden="1" customHeight="1" collapsed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  <c r="M98" s="326"/>
      <c r="N98" s="326"/>
      <c r="O98" s="326"/>
      <c r="P98" s="326"/>
      <c r="Q98" s="326"/>
      <c r="R98" s="326"/>
      <c r="S98" s="326"/>
    </row>
    <row r="99" spans="1:19" ht="25.5" hidden="1" customHeight="1" collapsed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  <c r="M99" s="326"/>
      <c r="N99" s="326"/>
      <c r="O99" s="326"/>
      <c r="P99" s="326"/>
      <c r="Q99" s="326"/>
      <c r="R99" s="326"/>
      <c r="S99" s="326"/>
    </row>
    <row r="100" spans="1:19" ht="28.5" hidden="1" customHeight="1" collapsed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  <c r="M100" s="326"/>
      <c r="N100" s="326"/>
      <c r="O100" s="326"/>
      <c r="P100" s="326"/>
      <c r="Q100" s="326"/>
      <c r="R100" s="326"/>
      <c r="S100" s="326"/>
    </row>
    <row r="101" spans="1:19" ht="27" hidden="1" customHeight="1" collapsed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  <c r="M101" s="326"/>
      <c r="N101" s="326"/>
      <c r="O101" s="326"/>
      <c r="P101" s="326"/>
      <c r="Q101" s="326"/>
      <c r="R101" s="326"/>
      <c r="S101" s="326"/>
    </row>
    <row r="102" spans="1:19" ht="30" hidden="1" customHeight="1" collapsed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  <c r="M102" s="326"/>
      <c r="N102" s="326"/>
      <c r="O102" s="326"/>
      <c r="P102" s="326"/>
      <c r="Q102" s="326"/>
      <c r="R102" s="326"/>
      <c r="S102" s="326"/>
    </row>
    <row r="103" spans="1:19" ht="26.25" hidden="1" customHeight="1" collapsed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  <c r="M103" s="326"/>
      <c r="N103" s="326"/>
      <c r="O103" s="326"/>
      <c r="P103" s="326"/>
      <c r="Q103" s="326"/>
      <c r="R103" s="326"/>
      <c r="S103" s="326"/>
    </row>
    <row r="104" spans="1:19" ht="26.25" hidden="1" customHeight="1" collapsed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  <c r="M104" s="326"/>
      <c r="N104" s="326"/>
      <c r="O104" s="326"/>
      <c r="P104" s="326"/>
      <c r="Q104" s="326"/>
      <c r="R104" s="326"/>
      <c r="S104" s="326"/>
    </row>
    <row r="105" spans="1:19" ht="27.75" hidden="1" customHeight="1" collapsed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  <c r="M105" s="326"/>
      <c r="N105" s="326"/>
      <c r="O105" s="326"/>
      <c r="P105" s="326"/>
      <c r="Q105" s="326"/>
      <c r="R105" s="326"/>
      <c r="S105" s="326"/>
    </row>
    <row r="106" spans="1:19" ht="25.5" hidden="1" customHeight="1" collapsed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  <c r="M106" s="326"/>
      <c r="N106" s="326"/>
      <c r="O106" s="326"/>
      <c r="P106" s="326"/>
      <c r="Q106" s="326"/>
      <c r="R106" s="326"/>
      <c r="S106" s="326"/>
    </row>
    <row r="107" spans="1:19" ht="30" hidden="1" customHeight="1" collapsed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  <c r="M107" s="326"/>
      <c r="N107" s="326"/>
      <c r="O107" s="326"/>
      <c r="P107" s="326"/>
      <c r="Q107" s="326"/>
      <c r="R107" s="326"/>
      <c r="S107" s="326"/>
    </row>
    <row r="108" spans="1:19" ht="18" hidden="1" customHeight="1" collapsed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  <c r="M108" s="326"/>
      <c r="N108" s="326"/>
      <c r="O108" s="326"/>
      <c r="P108" s="326"/>
      <c r="Q108" s="326"/>
      <c r="R108" s="326"/>
      <c r="S108" s="326"/>
    </row>
    <row r="109" spans="1:19" ht="16.5" hidden="1" customHeight="1" collapsed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  <c r="M109" s="326"/>
      <c r="N109" s="326"/>
      <c r="O109" s="326"/>
      <c r="P109" s="326"/>
      <c r="Q109" s="326"/>
      <c r="R109" s="326"/>
      <c r="S109" s="326"/>
    </row>
    <row r="110" spans="1:19" ht="14.25" hidden="1" customHeight="1" collapsed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  <c r="M110" s="326"/>
      <c r="N110" s="326"/>
      <c r="O110" s="326"/>
      <c r="P110" s="326"/>
      <c r="Q110" s="326"/>
      <c r="R110" s="326"/>
      <c r="S110" s="326"/>
    </row>
    <row r="111" spans="1:19" ht="14.25" hidden="1" customHeight="1" collapsed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  <c r="M111" s="326"/>
      <c r="N111" s="326"/>
      <c r="O111" s="326"/>
      <c r="P111" s="326"/>
      <c r="Q111" s="326"/>
      <c r="R111" s="326"/>
      <c r="S111" s="326"/>
    </row>
    <row r="112" spans="1:19" hidden="1" collapsed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  <c r="M112" s="326"/>
      <c r="N112" s="326"/>
      <c r="O112" s="326"/>
      <c r="P112" s="326"/>
      <c r="Q112" s="326"/>
      <c r="R112" s="326"/>
      <c r="S112" s="326"/>
    </row>
    <row r="113" spans="1:19" ht="13.5" hidden="1" customHeight="1" collapsed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  <c r="M113" s="326"/>
      <c r="N113" s="326"/>
      <c r="O113" s="326"/>
      <c r="P113" s="326"/>
      <c r="Q113" s="326"/>
      <c r="R113" s="326"/>
      <c r="S113" s="326"/>
    </row>
    <row r="114" spans="1:19" hidden="1" collapsed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  <c r="M114" s="326"/>
      <c r="N114" s="326"/>
      <c r="O114" s="326"/>
      <c r="P114" s="326"/>
      <c r="Q114" s="326"/>
      <c r="R114" s="326"/>
      <c r="S114" s="326"/>
    </row>
    <row r="115" spans="1:19" ht="25.5" hidden="1" customHeight="1" collapsed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  <c r="M115" s="326"/>
      <c r="N115" s="326"/>
      <c r="O115" s="326"/>
      <c r="P115" s="326"/>
      <c r="Q115" s="326"/>
      <c r="R115" s="326"/>
      <c r="S115" s="326"/>
    </row>
    <row r="116" spans="1:19" ht="14.25" hidden="1" customHeight="1" collapsed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  <c r="M116" s="326"/>
      <c r="N116" s="326"/>
      <c r="O116" s="326"/>
      <c r="P116" s="326"/>
      <c r="Q116" s="326"/>
      <c r="R116" s="326"/>
      <c r="S116" s="326"/>
    </row>
    <row r="117" spans="1:19" ht="14.25" hidden="1" customHeight="1" collapsed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  <c r="M117" s="326"/>
      <c r="N117" s="326"/>
      <c r="O117" s="326"/>
      <c r="P117" s="326"/>
      <c r="Q117" s="326"/>
      <c r="R117" s="326"/>
      <c r="S117" s="326"/>
    </row>
    <row r="118" spans="1:19" ht="25.5" hidden="1" customHeight="1" collapsed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  <c r="M118" s="326"/>
      <c r="N118" s="326"/>
      <c r="O118" s="326"/>
      <c r="P118" s="326"/>
      <c r="Q118" s="326"/>
      <c r="R118" s="326"/>
      <c r="S118" s="326"/>
    </row>
    <row r="119" spans="1:19" ht="26.25" hidden="1" customHeight="1" collapsed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  <c r="M119" s="326"/>
      <c r="N119" s="326"/>
      <c r="O119" s="326"/>
      <c r="P119" s="326"/>
      <c r="Q119" s="326"/>
      <c r="R119" s="326"/>
      <c r="S119" s="326"/>
    </row>
    <row r="120" spans="1:19" ht="25.5" hidden="1" customHeight="1" collapsed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  <c r="M120" s="326"/>
      <c r="N120" s="326"/>
      <c r="O120" s="326"/>
      <c r="P120" s="326"/>
      <c r="Q120" s="326"/>
      <c r="R120" s="326"/>
      <c r="S120" s="326"/>
    </row>
    <row r="121" spans="1:19" ht="26.25" hidden="1" customHeight="1" collapsed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  <c r="M121" s="326"/>
      <c r="N121" s="326"/>
      <c r="O121" s="326"/>
      <c r="P121" s="326"/>
      <c r="Q121" s="326"/>
      <c r="R121" s="326"/>
      <c r="S121" s="326"/>
    </row>
    <row r="122" spans="1:19" ht="27" hidden="1" customHeight="1" collapsed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  <c r="M122" s="326"/>
      <c r="N122" s="326"/>
      <c r="O122" s="326"/>
      <c r="P122" s="326"/>
      <c r="Q122" s="326"/>
      <c r="R122" s="326"/>
      <c r="S122" s="326"/>
    </row>
    <row r="123" spans="1:19" ht="25.5" hidden="1" customHeight="1" collapsed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  <c r="M123" s="326"/>
      <c r="N123" s="326"/>
      <c r="O123" s="326"/>
      <c r="P123" s="326"/>
      <c r="Q123" s="326"/>
      <c r="R123" s="326"/>
      <c r="S123" s="326"/>
    </row>
    <row r="124" spans="1:19" ht="27" hidden="1" customHeight="1" collapsed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  <c r="M124" s="326"/>
      <c r="N124" s="326"/>
      <c r="O124" s="326"/>
      <c r="P124" s="326"/>
      <c r="Q124" s="326"/>
      <c r="R124" s="326"/>
      <c r="S124" s="326"/>
    </row>
    <row r="125" spans="1:19" ht="27" hidden="1" customHeight="1" collapsed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  <c r="M125" s="326"/>
      <c r="N125" s="326"/>
      <c r="O125" s="326"/>
      <c r="P125" s="326"/>
      <c r="Q125" s="326"/>
      <c r="R125" s="326"/>
      <c r="S125" s="326"/>
    </row>
    <row r="126" spans="1:19" ht="27.75" hidden="1" customHeight="1" collapsed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  <c r="M126" s="326"/>
      <c r="N126" s="326"/>
      <c r="O126" s="326"/>
      <c r="P126" s="326"/>
      <c r="Q126" s="326"/>
      <c r="R126" s="326"/>
      <c r="S126" s="326"/>
    </row>
    <row r="127" spans="1:19" ht="27" hidden="1" customHeight="1" collapsed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  <c r="M127" s="326"/>
      <c r="N127" s="326"/>
      <c r="O127" s="326"/>
      <c r="P127" s="326"/>
      <c r="Q127" s="326"/>
      <c r="R127" s="326"/>
      <c r="S127" s="326"/>
    </row>
    <row r="128" spans="1:19" ht="29.25" hidden="1" customHeight="1" collapsed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  <c r="M128" s="326"/>
      <c r="N128" s="326"/>
      <c r="O128" s="326"/>
      <c r="P128" s="326"/>
      <c r="Q128" s="326"/>
      <c r="R128" s="326"/>
      <c r="S128" s="326"/>
    </row>
    <row r="129" spans="1:19" ht="25.5" hidden="1" customHeight="1" collapsed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  <c r="M129" s="326"/>
      <c r="N129" s="326"/>
      <c r="O129" s="326"/>
      <c r="P129" s="326"/>
      <c r="Q129" s="326"/>
      <c r="R129" s="326"/>
      <c r="S129" s="326"/>
    </row>
    <row r="130" spans="1:19" ht="27.75" hidden="1" customHeight="1" collapsed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  <c r="M130" s="326"/>
      <c r="N130" s="326"/>
      <c r="O130" s="326"/>
      <c r="P130" s="326"/>
      <c r="Q130" s="326"/>
      <c r="R130" s="326"/>
      <c r="S130" s="326"/>
    </row>
    <row r="131" spans="1:19" ht="14.25" hidden="1" customHeight="1" collapsed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  <c r="M131" s="326"/>
      <c r="N131" s="326"/>
      <c r="O131" s="326"/>
      <c r="P131" s="326"/>
      <c r="Q131" s="326"/>
      <c r="R131" s="326"/>
      <c r="S131" s="326"/>
    </row>
    <row r="132" spans="1:19" hidden="1" collapsed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  <c r="M132" s="326"/>
      <c r="N132" s="326"/>
      <c r="O132" s="326"/>
      <c r="P132" s="326"/>
      <c r="Q132" s="326"/>
      <c r="R132" s="326"/>
      <c r="S132" s="326"/>
    </row>
    <row r="133" spans="1:19" ht="14.25" hidden="1" customHeight="1" collapsed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  <c r="M133" s="326"/>
      <c r="N133" s="326"/>
      <c r="O133" s="326"/>
      <c r="P133" s="326"/>
      <c r="Q133" s="326"/>
      <c r="R133" s="326"/>
      <c r="S133" s="326"/>
    </row>
    <row r="134" spans="1:19" ht="15.75" hidden="1" customHeight="1" collapsed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  <c r="M134" s="326"/>
      <c r="N134" s="326"/>
      <c r="O134" s="326"/>
      <c r="P134" s="326"/>
      <c r="Q134" s="326"/>
      <c r="R134" s="326"/>
      <c r="S134" s="326"/>
    </row>
    <row r="135" spans="1:19" ht="14.25" hidden="1" customHeight="1" collapsed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  <c r="M135" s="326"/>
      <c r="N135" s="326"/>
      <c r="O135" s="326"/>
      <c r="P135" s="326"/>
      <c r="Q135" s="326"/>
      <c r="R135" s="326"/>
      <c r="S135" s="326"/>
    </row>
    <row r="136" spans="1:19" ht="14.25" hidden="1" customHeight="1" collapsed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  <c r="M136" s="326"/>
      <c r="N136" s="326"/>
      <c r="O136" s="326"/>
      <c r="P136" s="326"/>
      <c r="Q136" s="326"/>
      <c r="R136" s="326"/>
      <c r="S136" s="326"/>
    </row>
    <row r="137" spans="1:19" ht="25.5" hidden="1" customHeight="1" collapsed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  <c r="M137" s="326"/>
      <c r="N137" s="326"/>
      <c r="O137" s="326"/>
      <c r="P137" s="326"/>
      <c r="Q137" s="326"/>
      <c r="R137" s="326"/>
      <c r="S137" s="326"/>
    </row>
    <row r="138" spans="1:19" ht="25.5" hidden="1" customHeight="1" collapsed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  <c r="M138" s="326"/>
      <c r="N138" s="326"/>
      <c r="O138" s="326"/>
      <c r="P138" s="326"/>
      <c r="Q138" s="326"/>
      <c r="R138" s="326"/>
      <c r="S138" s="326"/>
    </row>
    <row r="139" spans="1:19" ht="25.5" hidden="1" customHeight="1" collapsed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  <c r="M139" s="326"/>
      <c r="N139" s="326"/>
      <c r="O139" s="326"/>
      <c r="P139" s="326"/>
      <c r="Q139" s="326"/>
      <c r="R139" s="326"/>
      <c r="S139" s="326"/>
    </row>
    <row r="140" spans="1:19" ht="12" hidden="1" customHeight="1" collapsed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  <c r="M140" s="326"/>
      <c r="N140" s="326"/>
      <c r="O140" s="326"/>
      <c r="P140" s="326"/>
      <c r="Q140" s="326"/>
      <c r="R140" s="326"/>
      <c r="S140" s="326"/>
    </row>
    <row r="141" spans="1:19" ht="15" hidden="1" customHeight="1" collapsed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  <c r="M141" s="326"/>
      <c r="N141" s="326"/>
      <c r="O141" s="326"/>
      <c r="P141" s="326"/>
      <c r="Q141" s="326"/>
      <c r="R141" s="326"/>
      <c r="S141" s="326"/>
    </row>
    <row r="142" spans="1:19" ht="15" hidden="1" customHeight="1" collapsed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  <c r="M142" s="326"/>
      <c r="N142" s="326"/>
      <c r="O142" s="326"/>
      <c r="P142" s="326"/>
      <c r="Q142" s="326"/>
      <c r="R142" s="326"/>
      <c r="S142" s="326"/>
    </row>
    <row r="143" spans="1:19" ht="15" hidden="1" customHeight="1" collapsed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  <c r="M143" s="326"/>
      <c r="N143" s="326"/>
      <c r="O143" s="326"/>
      <c r="P143" s="326"/>
      <c r="Q143" s="326"/>
      <c r="R143" s="326"/>
      <c r="S143" s="326"/>
    </row>
    <row r="144" spans="1:19" ht="15" hidden="1" customHeight="1" collapsed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  <c r="M144" s="326"/>
      <c r="N144" s="326"/>
      <c r="O144" s="326"/>
      <c r="P144" s="326"/>
      <c r="Q144" s="326"/>
      <c r="R144" s="326"/>
      <c r="S144" s="326"/>
    </row>
    <row r="145" spans="1:19" hidden="1" collapsed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5">I146</f>
        <v>0</v>
      </c>
      <c r="J145" s="91">
        <f t="shared" si="15"/>
        <v>0</v>
      </c>
      <c r="K145" s="50">
        <f t="shared" si="15"/>
        <v>0</v>
      </c>
      <c r="L145" s="49">
        <f t="shared" si="15"/>
        <v>0</v>
      </c>
      <c r="M145" s="326"/>
      <c r="N145" s="326"/>
      <c r="O145" s="326"/>
      <c r="P145" s="326"/>
      <c r="Q145" s="326"/>
      <c r="R145" s="326"/>
      <c r="S145" s="326"/>
    </row>
    <row r="146" spans="1:19" hidden="1" collapsed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5"/>
        <v>0</v>
      </c>
      <c r="J146" s="105">
        <f t="shared" si="15"/>
        <v>0</v>
      </c>
      <c r="K146" s="79">
        <f t="shared" si="15"/>
        <v>0</v>
      </c>
      <c r="L146" s="78">
        <f t="shared" si="15"/>
        <v>0</v>
      </c>
      <c r="M146" s="326"/>
      <c r="N146" s="326"/>
      <c r="O146" s="326"/>
      <c r="P146" s="326"/>
      <c r="Q146" s="326"/>
      <c r="R146" s="326"/>
      <c r="S146" s="326"/>
    </row>
    <row r="147" spans="1:19" hidden="1" collapsed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  <c r="M147" s="326"/>
      <c r="N147" s="326"/>
      <c r="O147" s="326"/>
      <c r="P147" s="326"/>
      <c r="Q147" s="326"/>
      <c r="R147" s="326"/>
      <c r="S147" s="326"/>
    </row>
    <row r="148" spans="1:19" hidden="1" collapsed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0</v>
      </c>
      <c r="J148" s="106">
        <v>0</v>
      </c>
      <c r="K148" s="106">
        <v>0</v>
      </c>
      <c r="L148" s="106">
        <v>0</v>
      </c>
      <c r="M148" s="326"/>
      <c r="N148" s="326"/>
      <c r="O148" s="326"/>
      <c r="P148" s="326"/>
      <c r="Q148" s="326"/>
      <c r="R148" s="326"/>
      <c r="S148" s="326"/>
    </row>
    <row r="149" spans="1:19" ht="16.5" hidden="1" customHeight="1" collapsed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  <c r="M149" s="326"/>
      <c r="N149" s="326"/>
      <c r="O149" s="326"/>
      <c r="P149" s="326"/>
      <c r="Q149" s="326"/>
      <c r="R149" s="326"/>
      <c r="S149" s="326"/>
    </row>
    <row r="150" spans="1:19" ht="15" hidden="1" customHeight="1" collapsed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  <c r="M150" s="326"/>
      <c r="N150" s="326"/>
      <c r="O150" s="326"/>
      <c r="P150" s="326"/>
      <c r="Q150" s="326"/>
      <c r="R150" s="326"/>
      <c r="S150" s="326"/>
    </row>
    <row r="151" spans="1:19" ht="14.25" hidden="1" customHeight="1" collapsed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  <c r="M151" s="326"/>
      <c r="N151" s="326"/>
      <c r="O151" s="326"/>
      <c r="P151" s="326"/>
      <c r="Q151" s="326"/>
      <c r="R151" s="326"/>
      <c r="S151" s="326"/>
    </row>
    <row r="152" spans="1:19" ht="13.5" hidden="1" customHeight="1" collapsed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  <c r="M152" s="326"/>
      <c r="N152" s="326"/>
      <c r="O152" s="326"/>
      <c r="P152" s="326"/>
      <c r="Q152" s="326"/>
      <c r="R152" s="326"/>
      <c r="S152" s="326"/>
    </row>
    <row r="153" spans="1:19" ht="13.5" hidden="1" customHeight="1" collapsed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  <c r="M153" s="326"/>
      <c r="N153" s="326"/>
      <c r="O153" s="326"/>
      <c r="P153" s="326"/>
      <c r="Q153" s="326"/>
      <c r="R153" s="326"/>
      <c r="S153" s="326"/>
    </row>
    <row r="154" spans="1:19" ht="13.5" hidden="1" customHeight="1" collapsed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  <c r="M154" s="326"/>
      <c r="N154" s="326"/>
      <c r="O154" s="326"/>
      <c r="P154" s="326"/>
      <c r="Q154" s="326"/>
      <c r="R154" s="326"/>
      <c r="S154" s="326"/>
    </row>
    <row r="155" spans="1:19" ht="15.75" hidden="1" customHeight="1" collapsed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  <c r="M155" s="326"/>
      <c r="N155" s="326"/>
      <c r="O155" s="326"/>
      <c r="P155" s="326"/>
      <c r="Q155" s="326"/>
      <c r="R155" s="326"/>
      <c r="S155" s="326"/>
    </row>
    <row r="156" spans="1:19" hidden="1" collapsed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  <c r="M156" s="326"/>
      <c r="N156" s="326"/>
      <c r="O156" s="326"/>
      <c r="P156" s="326"/>
      <c r="Q156" s="326"/>
      <c r="R156" s="326"/>
      <c r="S156" s="326"/>
    </row>
    <row r="157" spans="1:19" ht="15" hidden="1" customHeight="1" collapsed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  <c r="M157" s="326"/>
      <c r="N157" s="326"/>
      <c r="O157" s="326"/>
      <c r="P157" s="326"/>
      <c r="Q157" s="326"/>
      <c r="R157" s="326"/>
      <c r="S157" s="326"/>
    </row>
    <row r="158" spans="1:19" hidden="1" collapsed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  <c r="M158" s="326"/>
      <c r="N158" s="326"/>
      <c r="O158" s="326"/>
      <c r="P158" s="326"/>
      <c r="Q158" s="326"/>
      <c r="R158" s="326"/>
      <c r="S158" s="326"/>
    </row>
    <row r="159" spans="1:19" hidden="1" collapsed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  <c r="M159" s="326"/>
      <c r="N159" s="326"/>
      <c r="O159" s="326"/>
      <c r="P159" s="326"/>
      <c r="Q159" s="326"/>
      <c r="R159" s="326"/>
      <c r="S159" s="326"/>
    </row>
    <row r="160" spans="1:19" ht="39.75" hidden="1" customHeight="1" collapsed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  <c r="M160" s="326"/>
      <c r="N160" s="326"/>
      <c r="O160" s="326"/>
      <c r="P160" s="326"/>
      <c r="Q160" s="326"/>
      <c r="R160" s="326"/>
      <c r="S160" s="326"/>
    </row>
    <row r="161" spans="1:19" s="76" customFormat="1" ht="39" hidden="1" customHeight="1" collapsed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9" ht="42.75" hidden="1" customHeight="1" collapsed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  <c r="M162" s="326"/>
      <c r="N162" s="326"/>
      <c r="O162" s="326"/>
      <c r="P162" s="326"/>
      <c r="Q162" s="326"/>
      <c r="R162" s="326"/>
      <c r="S162" s="326"/>
    </row>
    <row r="163" spans="1:19" ht="38.25" hidden="1" customHeight="1" collapsed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  <c r="M163" s="326"/>
      <c r="N163" s="326"/>
      <c r="O163" s="326"/>
      <c r="P163" s="326"/>
      <c r="Q163" s="326"/>
      <c r="R163" s="326"/>
      <c r="S163" s="326"/>
    </row>
    <row r="164" spans="1:19" ht="38.25" hidden="1" customHeight="1" collapsed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  <c r="M164" s="326"/>
      <c r="N164" s="326"/>
      <c r="O164" s="326"/>
      <c r="P164" s="326"/>
      <c r="Q164" s="326"/>
      <c r="R164" s="326"/>
      <c r="S164" s="326"/>
    </row>
    <row r="165" spans="1:19" ht="41.25" hidden="1" customHeight="1" collapsed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  <c r="M165" s="326"/>
      <c r="N165" s="326"/>
      <c r="O165" s="326"/>
      <c r="P165" s="326"/>
      <c r="Q165" s="326"/>
      <c r="R165" s="326"/>
      <c r="S165" s="326"/>
    </row>
    <row r="166" spans="1:19" ht="44.25" hidden="1" customHeight="1" collapsed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  <c r="M166" s="326"/>
      <c r="N166" s="326"/>
      <c r="O166" s="326"/>
      <c r="P166" s="326"/>
      <c r="Q166" s="326"/>
      <c r="R166" s="326"/>
      <c r="S166" s="326"/>
    </row>
    <row r="167" spans="1:19" ht="40.5" hidden="1" customHeight="1" collapsed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  <c r="M167" s="326"/>
      <c r="N167" s="326"/>
      <c r="O167" s="326"/>
      <c r="P167" s="326"/>
      <c r="Q167" s="326"/>
      <c r="R167" s="326"/>
      <c r="S167" s="326"/>
    </row>
    <row r="168" spans="1:19" ht="53.25" hidden="1" customHeight="1" collapsed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  <c r="M168" s="326"/>
      <c r="N168" s="326"/>
      <c r="O168" s="326"/>
      <c r="P168" s="326"/>
      <c r="Q168" s="326"/>
      <c r="R168" s="326"/>
      <c r="S168" s="326"/>
    </row>
    <row r="169" spans="1:19" ht="51.75" hidden="1" customHeight="1" collapsed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  <c r="M169" s="326"/>
      <c r="N169" s="326"/>
      <c r="O169" s="326"/>
      <c r="P169" s="326"/>
      <c r="Q169" s="326"/>
      <c r="R169" s="326"/>
      <c r="S169" s="326"/>
    </row>
    <row r="170" spans="1:19" ht="54.75" hidden="1" customHeight="1" collapsed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  <c r="M170" s="326"/>
      <c r="N170" s="326"/>
      <c r="O170" s="326"/>
      <c r="P170" s="326"/>
      <c r="Q170" s="326"/>
      <c r="R170" s="326"/>
      <c r="S170" s="326"/>
    </row>
    <row r="171" spans="1:19" ht="39" hidden="1" customHeight="1" collapsed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  <c r="M171" s="326"/>
      <c r="N171" s="326"/>
      <c r="O171" s="326"/>
      <c r="P171" s="326"/>
      <c r="Q171" s="326"/>
      <c r="R171" s="326"/>
      <c r="S171" s="326"/>
    </row>
    <row r="172" spans="1:19" ht="43.5" hidden="1" customHeight="1" collapsed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  <c r="M172" s="326"/>
      <c r="N172" s="326"/>
      <c r="O172" s="326"/>
      <c r="P172" s="326"/>
      <c r="Q172" s="326"/>
      <c r="R172" s="326"/>
      <c r="S172" s="326"/>
    </row>
    <row r="173" spans="1:19" ht="54.75" hidden="1" customHeight="1" collapsed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  <c r="M173" s="326"/>
      <c r="N173" s="326"/>
      <c r="O173" s="326"/>
      <c r="P173" s="326"/>
      <c r="Q173" s="326"/>
      <c r="R173" s="326"/>
      <c r="S173" s="326"/>
    </row>
    <row r="174" spans="1:19" ht="54" hidden="1" customHeight="1" collapsed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  <c r="M174" s="326"/>
      <c r="N174" s="326"/>
      <c r="O174" s="326"/>
      <c r="P174" s="326"/>
      <c r="Q174" s="326"/>
      <c r="R174" s="326"/>
      <c r="S174" s="326"/>
    </row>
    <row r="175" spans="1:19" ht="54" hidden="1" customHeight="1" collapsed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  <c r="M175" s="326"/>
      <c r="N175" s="326"/>
      <c r="O175" s="326"/>
      <c r="P175" s="326"/>
      <c r="Q175" s="326"/>
      <c r="R175" s="326"/>
      <c r="S175" s="326"/>
    </row>
    <row r="176" spans="1:19" ht="76.5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2500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  <c r="M176" s="326"/>
      <c r="N176" s="326"/>
      <c r="O176" s="326"/>
      <c r="P176" s="326"/>
      <c r="Q176" s="326"/>
      <c r="R176" s="326"/>
      <c r="S176" s="326"/>
    </row>
    <row r="177" spans="1:19" ht="34.5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2500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  <c r="Q177" s="326"/>
      <c r="R177" s="326"/>
      <c r="S177" s="326"/>
    </row>
    <row r="178" spans="1:19" ht="30.75" hidden="1" customHeight="1" collapsed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2500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  <c r="Q178" s="326"/>
      <c r="R178" s="326"/>
      <c r="S178" s="326"/>
    </row>
    <row r="179" spans="1:19" ht="12.75" hidden="1" customHeight="1" collapsed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  <c r="Q179" s="326"/>
      <c r="R179" s="326"/>
      <c r="S179" s="326"/>
    </row>
    <row r="180" spans="1:19" ht="13.5" hidden="1" customHeight="1" collapsed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  <c r="Q180" s="326"/>
      <c r="R180" s="326"/>
      <c r="S180" s="326"/>
    </row>
    <row r="181" spans="1:19" ht="13.5" hidden="1" customHeight="1" collapsed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  <c r="Q181" s="326"/>
      <c r="R181" s="326"/>
      <c r="S181" s="326"/>
    </row>
    <row r="182" spans="1:19" ht="14.25" hidden="1" customHeight="1" collapsed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  <c r="Q182" s="326"/>
      <c r="R182" s="326"/>
      <c r="S182" s="326"/>
    </row>
    <row r="183" spans="1:19" ht="13.5" hidden="1" customHeight="1" collapsed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  <c r="Q183" s="326"/>
      <c r="R183" s="326"/>
      <c r="S183" s="326"/>
    </row>
    <row r="184" spans="1:19" ht="14.25" hidden="1" customHeight="1" collapsed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  <c r="Q184" s="326"/>
      <c r="R184" s="326"/>
      <c r="S184" s="326"/>
    </row>
    <row r="185" spans="1:19" ht="14.25" hidden="1" customHeight="1" collapsed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  <c r="Q185" s="326"/>
      <c r="R185" s="326"/>
      <c r="S185" s="326"/>
    </row>
    <row r="186" spans="1:19" ht="26.25" hidden="1" customHeight="1" collapsed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  <c r="Q186" s="326"/>
      <c r="R186" s="326"/>
      <c r="S186" s="326"/>
    </row>
    <row r="187" spans="1:19" ht="14.25" hidden="1" customHeight="1" collapsed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2500</v>
      </c>
      <c r="J187" s="91">
        <f>J188</f>
        <v>0</v>
      </c>
      <c r="K187" s="50">
        <f>K188</f>
        <v>0</v>
      </c>
      <c r="L187" s="49">
        <f>L188</f>
        <v>0</v>
      </c>
      <c r="Q187" s="326"/>
      <c r="R187" s="326"/>
      <c r="S187" s="326"/>
    </row>
    <row r="188" spans="1:19" ht="14.25" hidden="1" customHeight="1" collapsed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P188" si="19">SUM(I189:I192)</f>
        <v>2500</v>
      </c>
      <c r="J188" s="49">
        <f t="shared" si="19"/>
        <v>0</v>
      </c>
      <c r="K188" s="49">
        <f t="shared" si="19"/>
        <v>0</v>
      </c>
      <c r="L188" s="49">
        <f t="shared" si="19"/>
        <v>0</v>
      </c>
      <c r="M188" s="49">
        <f t="shared" si="19"/>
        <v>0</v>
      </c>
      <c r="N188" s="49">
        <f t="shared" si="19"/>
        <v>0</v>
      </c>
      <c r="O188" s="49">
        <f t="shared" si="19"/>
        <v>0</v>
      </c>
      <c r="P188" s="49">
        <f t="shared" si="19"/>
        <v>0</v>
      </c>
      <c r="Q188" s="326"/>
      <c r="R188" s="326"/>
      <c r="S188" s="326"/>
    </row>
    <row r="189" spans="1:19" ht="13.5" hidden="1" customHeight="1" collapsed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  <c r="Q189" s="326"/>
      <c r="R189" s="326"/>
      <c r="S189" s="326"/>
    </row>
    <row r="190" spans="1:19" ht="15.75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2500</v>
      </c>
      <c r="J190" s="68">
        <v>0</v>
      </c>
      <c r="K190" s="68">
        <v>0</v>
      </c>
      <c r="L190" s="68">
        <v>0</v>
      </c>
      <c r="Q190" s="326"/>
      <c r="R190" s="326"/>
      <c r="S190" s="326"/>
    </row>
    <row r="191" spans="1:19" ht="15.75" hidden="1" customHeight="1" collapsed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  <c r="Q191" s="326"/>
      <c r="R191" s="326"/>
      <c r="S191" s="326"/>
    </row>
    <row r="192" spans="1:19" ht="27" hidden="1" customHeight="1" collapsed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  <c r="Q192" s="326"/>
      <c r="R192" s="326"/>
      <c r="S192" s="326"/>
    </row>
    <row r="193" spans="1:19" ht="18" hidden="1" customHeight="1" collapsed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  <c r="M193" s="326"/>
      <c r="N193" s="326"/>
      <c r="O193" s="326"/>
      <c r="P193" s="326"/>
      <c r="Q193" s="326"/>
      <c r="R193" s="326"/>
      <c r="S193" s="326"/>
    </row>
    <row r="194" spans="1:19" ht="13.5" hidden="1" customHeight="1" collapsed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  <c r="M194" s="326"/>
      <c r="N194" s="326"/>
      <c r="O194" s="326"/>
      <c r="P194" s="326"/>
      <c r="Q194" s="326"/>
      <c r="R194" s="326"/>
      <c r="S194" s="326"/>
    </row>
    <row r="195" spans="1:19" ht="17.25" hidden="1" customHeight="1" collapsed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  <c r="M195" s="326"/>
      <c r="N195" s="326"/>
      <c r="O195" s="326"/>
      <c r="P195" s="326"/>
      <c r="Q195" s="326"/>
      <c r="R195" s="326"/>
      <c r="S195" s="326"/>
    </row>
    <row r="196" spans="1:19" ht="25.5" hidden="1" customHeight="1" collapsed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  <c r="M196" s="326"/>
      <c r="N196" s="326"/>
      <c r="O196" s="326"/>
      <c r="P196" s="326"/>
      <c r="Q196" s="326"/>
      <c r="R196" s="326"/>
      <c r="S196" s="326"/>
    </row>
    <row r="197" spans="1:19" ht="14.25" hidden="1" customHeight="1" collapsed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  <c r="M197" s="326"/>
      <c r="N197" s="326"/>
      <c r="O197" s="326"/>
      <c r="P197" s="326"/>
      <c r="Q197" s="326"/>
      <c r="R197" s="326"/>
      <c r="S197" s="326"/>
    </row>
    <row r="198" spans="1:19" ht="25.5" hidden="1" customHeight="1" collapsed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  <c r="M198" s="326"/>
      <c r="N198" s="326"/>
      <c r="O198" s="326"/>
      <c r="P198" s="326"/>
      <c r="Q198" s="326"/>
      <c r="R198" s="326"/>
      <c r="S198" s="326"/>
    </row>
    <row r="199" spans="1:19" ht="26.25" hidden="1" customHeight="1" collapsed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  <c r="M199" s="326"/>
      <c r="N199" s="326"/>
      <c r="O199" s="326"/>
      <c r="P199" s="326"/>
      <c r="Q199" s="326"/>
      <c r="R199" s="326"/>
      <c r="S199" s="326"/>
    </row>
    <row r="200" spans="1:19" ht="27" hidden="1" customHeight="1" collapsed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  <c r="M200" s="326"/>
      <c r="N200" s="326"/>
      <c r="O200" s="326"/>
      <c r="P200" s="326"/>
      <c r="Q200" s="326"/>
      <c r="R200" s="326"/>
      <c r="S200" s="326"/>
    </row>
    <row r="201" spans="1:19" ht="26.25" hidden="1" customHeight="1" collapsed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  <c r="M201" s="326"/>
      <c r="N201" s="326"/>
      <c r="O201" s="326"/>
      <c r="P201" s="326"/>
      <c r="Q201" s="326"/>
      <c r="R201" s="326"/>
      <c r="S201" s="326"/>
    </row>
    <row r="202" spans="1:19" ht="25.5" hidden="1" customHeight="1" collapsed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  <c r="M202" s="326"/>
      <c r="N202" s="326"/>
      <c r="O202" s="326"/>
      <c r="P202" s="326"/>
      <c r="Q202" s="326"/>
      <c r="R202" s="326"/>
      <c r="S202" s="326"/>
    </row>
    <row r="203" spans="1:19" ht="26.25" hidden="1" customHeight="1" collapsed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  <c r="M203" s="326"/>
      <c r="N203" s="326"/>
      <c r="O203" s="326"/>
      <c r="P203" s="326"/>
      <c r="Q203" s="326"/>
      <c r="R203" s="326"/>
      <c r="S203" s="326"/>
    </row>
    <row r="204" spans="1:19" ht="41.25" hidden="1" customHeight="1" collapsed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  <c r="M204" s="326"/>
      <c r="N204" s="326"/>
      <c r="O204" s="326"/>
      <c r="P204" s="326"/>
      <c r="Q204" s="326"/>
      <c r="R204" s="326"/>
      <c r="S204" s="326"/>
    </row>
    <row r="205" spans="1:19" ht="14.25" hidden="1" customHeight="1" collapsed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  <c r="M205" s="326"/>
      <c r="N205" s="326"/>
      <c r="O205" s="326"/>
      <c r="P205" s="326"/>
      <c r="Q205" s="326"/>
      <c r="R205" s="326"/>
      <c r="S205" s="326"/>
    </row>
    <row r="206" spans="1:19" ht="18.75" hidden="1" customHeight="1" collapsed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  <c r="M206" s="326"/>
      <c r="N206" s="326"/>
      <c r="O206" s="326"/>
      <c r="P206" s="326"/>
      <c r="Q206" s="326"/>
      <c r="R206" s="326"/>
      <c r="S206" s="326"/>
    </row>
    <row r="207" spans="1:19" ht="17.25" hidden="1" customHeight="1" collapsed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  <c r="M207" s="326"/>
      <c r="N207" s="326"/>
      <c r="O207" s="326"/>
      <c r="P207" s="326"/>
      <c r="Q207" s="326"/>
      <c r="R207" s="326"/>
      <c r="S207" s="326"/>
    </row>
    <row r="208" spans="1:19" ht="15" hidden="1" customHeight="1" collapsed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  <c r="M208" s="326"/>
      <c r="N208" s="326"/>
      <c r="O208" s="326"/>
      <c r="P208" s="326"/>
      <c r="Q208" s="326"/>
      <c r="R208" s="326"/>
      <c r="S208" s="326"/>
    </row>
    <row r="209" spans="1:19" ht="27.75" hidden="1" customHeight="1" collapsed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  <c r="Q209" s="326"/>
      <c r="R209" s="326"/>
      <c r="S209" s="326"/>
    </row>
    <row r="210" spans="1:19" ht="30.75" hidden="1" customHeight="1" collapsed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  <c r="Q210" s="326"/>
      <c r="R210" s="326"/>
      <c r="S210" s="326"/>
    </row>
    <row r="211" spans="1:19" ht="27.75" hidden="1" customHeight="1" collapsed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  <c r="Q211" s="326"/>
      <c r="R211" s="326"/>
      <c r="S211" s="326"/>
    </row>
    <row r="212" spans="1:19" ht="15" hidden="1" customHeight="1" collapsed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Q212" s="326"/>
      <c r="R212" s="326"/>
      <c r="S212" s="326"/>
    </row>
    <row r="213" spans="1:19" ht="15.75" hidden="1" customHeight="1" collapsed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  <c r="M213" s="117"/>
      <c r="N213" s="117"/>
      <c r="O213" s="117"/>
      <c r="P213" s="117"/>
      <c r="Q213" s="326"/>
      <c r="R213" s="326"/>
      <c r="S213" s="326"/>
    </row>
    <row r="214" spans="1:19" ht="15" hidden="1" customHeight="1" collapsed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  <c r="Q214" s="326"/>
      <c r="R214" s="326"/>
      <c r="S214" s="326"/>
    </row>
    <row r="215" spans="1:19" ht="26.25" hidden="1" customHeight="1" collapsed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  <c r="Q215" s="326"/>
      <c r="R215" s="326"/>
      <c r="S215" s="326"/>
    </row>
    <row r="216" spans="1:19" ht="16.5" hidden="1" customHeight="1" collapsed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  <c r="Q216" s="326"/>
      <c r="R216" s="326"/>
      <c r="S216" s="326"/>
    </row>
    <row r="217" spans="1:19" ht="27.75" hidden="1" customHeight="1" collapsed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  <c r="Q217" s="326"/>
      <c r="R217" s="326"/>
      <c r="S217" s="326"/>
    </row>
    <row r="218" spans="1:19" ht="15.75" hidden="1" customHeight="1" collapsed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  <c r="Q218" s="326"/>
      <c r="R218" s="326"/>
      <c r="S218" s="326"/>
    </row>
    <row r="219" spans="1:19" ht="13.5" hidden="1" customHeight="1" collapsed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  <c r="Q219" s="326"/>
      <c r="R219" s="326"/>
      <c r="S219" s="326"/>
    </row>
    <row r="220" spans="1:19" ht="27" hidden="1" customHeight="1" collapsed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  <c r="Q220" s="326"/>
      <c r="R220" s="326"/>
      <c r="S220" s="326"/>
    </row>
    <row r="221" spans="1:19" ht="27" hidden="1" customHeight="1" collapsed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  <c r="Q221" s="326"/>
      <c r="R221" s="326"/>
      <c r="S221" s="326"/>
    </row>
    <row r="222" spans="1:19" ht="27.75" hidden="1" customHeight="1" collapsed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  <c r="Q222" s="326"/>
      <c r="R222" s="326"/>
      <c r="S222" s="326"/>
    </row>
    <row r="223" spans="1:19" ht="27" hidden="1" customHeight="1" collapsed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  <c r="Q223" s="326"/>
      <c r="R223" s="326"/>
      <c r="S223" s="326"/>
    </row>
    <row r="224" spans="1:19" ht="26.25" hidden="1" customHeight="1" collapsed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  <c r="Q224" s="326"/>
      <c r="R224" s="326"/>
      <c r="S224" s="326"/>
    </row>
    <row r="225" spans="1:19" ht="30" hidden="1" customHeight="1" collapsed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  <c r="M225" s="326"/>
      <c r="N225" s="326"/>
      <c r="O225" s="326"/>
      <c r="P225" s="326"/>
      <c r="Q225" s="326"/>
      <c r="R225" s="326"/>
      <c r="S225" s="326"/>
    </row>
    <row r="226" spans="1:19" ht="27" hidden="1" customHeight="1" collapsed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  <c r="M226" s="326"/>
      <c r="N226" s="326"/>
      <c r="O226" s="326"/>
      <c r="P226" s="326"/>
      <c r="Q226" s="326"/>
      <c r="R226" s="326"/>
      <c r="S226" s="326"/>
    </row>
    <row r="227" spans="1:19" ht="21" hidden="1" customHeight="1" collapsed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  <c r="M227" s="326"/>
      <c r="N227" s="326"/>
      <c r="O227" s="326"/>
      <c r="P227" s="326"/>
      <c r="Q227" s="326"/>
      <c r="R227" s="326"/>
      <c r="S227" s="326"/>
    </row>
    <row r="228" spans="1:19" ht="25.5" hidden="1" customHeight="1" collapsed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  <c r="M228" s="326"/>
      <c r="N228" s="326"/>
      <c r="O228" s="326"/>
      <c r="P228" s="326"/>
      <c r="Q228" s="326"/>
      <c r="R228" s="326"/>
      <c r="S228" s="326"/>
    </row>
    <row r="229" spans="1:19" ht="28.5" hidden="1" customHeight="1" collapsed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  <c r="M229" s="326"/>
      <c r="N229" s="326"/>
      <c r="O229" s="326"/>
      <c r="P229" s="326"/>
      <c r="Q229" s="326"/>
      <c r="R229" s="326"/>
      <c r="S229" s="326"/>
    </row>
    <row r="230" spans="1:19" s="325" customFormat="1" ht="41.25" hidden="1" customHeight="1" collapsed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9" ht="26.25" hidden="1" customHeight="1" collapsed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  <c r="M231" s="326"/>
      <c r="N231" s="326"/>
      <c r="O231" s="326"/>
      <c r="P231" s="326"/>
      <c r="Q231" s="326"/>
      <c r="R231" s="326"/>
      <c r="S231" s="326"/>
    </row>
    <row r="232" spans="1:19" ht="15.75" hidden="1" customHeight="1" collapsed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  <c r="M232" s="326"/>
      <c r="N232" s="326"/>
      <c r="O232" s="326"/>
      <c r="P232" s="326"/>
      <c r="Q232" s="326"/>
      <c r="R232" s="326"/>
      <c r="S232" s="326"/>
    </row>
    <row r="233" spans="1:19" ht="12" hidden="1" customHeight="1" collapsed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  <c r="M233" s="326"/>
      <c r="N233" s="326"/>
      <c r="O233" s="326"/>
      <c r="P233" s="326"/>
      <c r="Q233" s="326"/>
      <c r="R233" s="326"/>
      <c r="S233" s="326"/>
    </row>
    <row r="234" spans="1:19" ht="14.25" hidden="1" customHeight="1" collapsed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  <c r="M234" s="326"/>
      <c r="N234" s="326"/>
      <c r="O234" s="326"/>
      <c r="P234" s="326"/>
      <c r="Q234" s="326"/>
      <c r="R234" s="326"/>
      <c r="S234" s="326"/>
    </row>
    <row r="235" spans="1:19" ht="14.25" hidden="1" customHeight="1" collapsed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  <c r="M235" s="326"/>
      <c r="N235" s="326"/>
      <c r="O235" s="326"/>
      <c r="P235" s="326"/>
      <c r="Q235" s="326"/>
      <c r="R235" s="326"/>
      <c r="S235" s="326"/>
    </row>
    <row r="236" spans="1:19" ht="14.25" hidden="1" customHeight="1" collapsed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  <c r="M236" s="326"/>
      <c r="N236" s="326"/>
      <c r="O236" s="326"/>
      <c r="P236" s="326"/>
      <c r="Q236" s="326"/>
      <c r="R236" s="326"/>
      <c r="S236" s="326"/>
    </row>
    <row r="237" spans="1:19" ht="14.25" hidden="1" customHeight="1" collapsed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  <c r="M237" s="326"/>
      <c r="N237" s="326"/>
      <c r="O237" s="326"/>
      <c r="P237" s="326"/>
      <c r="Q237" s="326"/>
      <c r="R237" s="326"/>
      <c r="S237" s="326"/>
    </row>
    <row r="238" spans="1:19" ht="14.25" hidden="1" customHeight="1" collapsed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  <c r="M238" s="326"/>
      <c r="N238" s="326"/>
      <c r="O238" s="326"/>
      <c r="P238" s="326"/>
      <c r="Q238" s="326"/>
      <c r="R238" s="326"/>
      <c r="S238" s="326"/>
    </row>
    <row r="239" spans="1:19" ht="14.25" hidden="1" customHeight="1" collapsed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  <c r="M239" s="326"/>
      <c r="N239" s="326"/>
      <c r="O239" s="326"/>
      <c r="P239" s="326"/>
      <c r="Q239" s="326"/>
      <c r="R239" s="326"/>
      <c r="S239" s="326"/>
    </row>
    <row r="240" spans="1:19" ht="14.25" hidden="1" customHeight="1" collapsed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  <c r="M240" s="326"/>
      <c r="N240" s="326"/>
      <c r="O240" s="326"/>
      <c r="P240" s="326"/>
      <c r="Q240" s="326"/>
      <c r="R240" s="326"/>
      <c r="S240" s="326"/>
    </row>
    <row r="241" spans="1:19" ht="27" hidden="1" customHeight="1" collapsed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  <c r="M241" s="326"/>
      <c r="N241" s="326"/>
      <c r="O241" s="326"/>
      <c r="P241" s="326"/>
      <c r="Q241" s="326"/>
      <c r="R241" s="326"/>
      <c r="S241" s="326"/>
    </row>
    <row r="242" spans="1:19" ht="14.25" hidden="1" customHeight="1" collapsed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  <c r="M242" s="326"/>
      <c r="N242" s="326"/>
      <c r="O242" s="326"/>
      <c r="P242" s="326"/>
      <c r="Q242" s="326"/>
      <c r="R242" s="326"/>
      <c r="S242" s="326"/>
    </row>
    <row r="243" spans="1:19" ht="27" hidden="1" customHeight="1" collapsed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  <c r="M243" s="326"/>
      <c r="N243" s="326"/>
      <c r="O243" s="326"/>
      <c r="P243" s="326"/>
      <c r="Q243" s="326"/>
      <c r="R243" s="326"/>
      <c r="S243" s="326"/>
    </row>
    <row r="244" spans="1:19" ht="25.5" hidden="1" customHeight="1" collapsed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  <c r="M244" s="326"/>
      <c r="N244" s="326"/>
      <c r="O244" s="326"/>
      <c r="P244" s="326"/>
      <c r="Q244" s="326"/>
      <c r="R244" s="326"/>
      <c r="S244" s="326"/>
    </row>
    <row r="245" spans="1:19" ht="26.25" hidden="1" customHeight="1" collapsed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  <c r="M245" s="326"/>
      <c r="N245" s="326"/>
      <c r="O245" s="326"/>
      <c r="P245" s="326"/>
      <c r="Q245" s="326"/>
      <c r="R245" s="326"/>
      <c r="S245" s="326"/>
    </row>
    <row r="246" spans="1:19" ht="29.25" hidden="1" customHeight="1" collapsed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  <c r="M246" s="326"/>
      <c r="N246" s="326"/>
      <c r="O246" s="326"/>
      <c r="P246" s="326"/>
      <c r="Q246" s="326"/>
      <c r="R246" s="326"/>
      <c r="S246" s="326"/>
    </row>
    <row r="247" spans="1:19" ht="30" hidden="1" customHeight="1" collapsed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  <c r="M247" s="326"/>
      <c r="N247" s="326"/>
      <c r="O247" s="326"/>
      <c r="P247" s="326"/>
      <c r="Q247" s="326"/>
      <c r="R247" s="326"/>
      <c r="S247" s="326"/>
    </row>
    <row r="248" spans="1:19" ht="27.75" hidden="1" customHeight="1" collapsed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  <c r="M248" s="326"/>
      <c r="N248" s="326"/>
      <c r="O248" s="326"/>
      <c r="P248" s="326"/>
      <c r="Q248" s="326"/>
      <c r="R248" s="326"/>
      <c r="S248" s="326"/>
    </row>
    <row r="249" spans="1:19" ht="12" hidden="1" customHeight="1" collapsed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  <c r="M249" s="326"/>
      <c r="N249" s="326"/>
      <c r="O249" s="326"/>
      <c r="P249" s="326"/>
      <c r="Q249" s="326"/>
      <c r="R249" s="326"/>
      <c r="S249" s="326"/>
    </row>
    <row r="250" spans="1:19" ht="14.25" hidden="1" customHeight="1" collapsed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  <c r="M250" s="326"/>
      <c r="N250" s="326"/>
      <c r="O250" s="326"/>
      <c r="P250" s="326"/>
      <c r="Q250" s="326"/>
      <c r="R250" s="326"/>
      <c r="S250" s="326"/>
    </row>
    <row r="251" spans="1:19" ht="25.5" hidden="1" customHeight="1" collapsed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  <c r="M251" s="326"/>
      <c r="N251" s="326"/>
      <c r="O251" s="326"/>
      <c r="P251" s="326"/>
      <c r="Q251" s="326"/>
      <c r="R251" s="326"/>
      <c r="S251" s="326"/>
    </row>
    <row r="252" spans="1:19" ht="18.75" hidden="1" customHeight="1" collapsed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  <c r="M252" s="326"/>
      <c r="N252" s="326"/>
      <c r="O252" s="326"/>
      <c r="P252" s="326"/>
      <c r="Q252" s="326"/>
      <c r="R252" s="326"/>
      <c r="S252" s="326"/>
    </row>
    <row r="253" spans="1:19" hidden="1" collapsed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  <c r="M253" s="326"/>
      <c r="N253" s="326"/>
      <c r="O253" s="326"/>
      <c r="P253" s="326"/>
      <c r="Q253" s="326"/>
      <c r="R253" s="326"/>
      <c r="S253" s="326"/>
    </row>
    <row r="254" spans="1:19" ht="16.5" hidden="1" customHeight="1" collapsed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  <c r="M254" s="326"/>
      <c r="N254" s="326"/>
      <c r="O254" s="326"/>
      <c r="P254" s="326"/>
      <c r="Q254" s="326"/>
      <c r="R254" s="326"/>
      <c r="S254" s="326"/>
    </row>
    <row r="255" spans="1:19" hidden="1" collapsed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  <c r="M255" s="326"/>
      <c r="N255" s="326"/>
      <c r="O255" s="326"/>
      <c r="P255" s="326"/>
      <c r="Q255" s="326"/>
      <c r="R255" s="326"/>
      <c r="S255" s="326"/>
    </row>
    <row r="256" spans="1:19" hidden="1" collapsed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  <c r="M256" s="326"/>
      <c r="N256" s="326"/>
      <c r="O256" s="326"/>
      <c r="P256" s="326"/>
      <c r="Q256" s="326"/>
      <c r="R256" s="326"/>
      <c r="S256" s="326"/>
    </row>
    <row r="257" spans="1:19" hidden="1" collapsed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  <c r="M257" s="326"/>
      <c r="N257" s="326"/>
      <c r="O257" s="326"/>
      <c r="P257" s="326"/>
      <c r="Q257" s="326"/>
      <c r="R257" s="326"/>
      <c r="S257" s="326"/>
    </row>
    <row r="258" spans="1:19" ht="15.75" hidden="1" customHeight="1" collapsed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  <c r="M258" s="326"/>
      <c r="N258" s="326"/>
      <c r="O258" s="326"/>
      <c r="P258" s="326"/>
      <c r="Q258" s="326"/>
      <c r="R258" s="326"/>
      <c r="S258" s="326"/>
    </row>
    <row r="259" spans="1:19" ht="13.5" hidden="1" customHeight="1" collapsed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  <c r="M259" s="326"/>
      <c r="N259" s="326"/>
      <c r="O259" s="326"/>
      <c r="P259" s="326"/>
      <c r="Q259" s="326"/>
      <c r="R259" s="326"/>
      <c r="S259" s="326"/>
    </row>
    <row r="260" spans="1:19" hidden="1" collapsed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  <c r="M260" s="326"/>
      <c r="N260" s="326"/>
      <c r="O260" s="326"/>
      <c r="P260" s="326"/>
      <c r="Q260" s="326"/>
      <c r="R260" s="326"/>
      <c r="S260" s="326"/>
    </row>
    <row r="261" spans="1:19" ht="27" hidden="1" customHeight="1" collapsed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  <c r="M261" s="326"/>
      <c r="N261" s="326"/>
      <c r="O261" s="326"/>
      <c r="P261" s="326"/>
      <c r="Q261" s="326"/>
      <c r="R261" s="326"/>
      <c r="S261" s="326"/>
    </row>
    <row r="262" spans="1:19" ht="24.75" hidden="1" customHeight="1" collapsed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  <c r="M262" s="326"/>
      <c r="N262" s="326"/>
      <c r="O262" s="326"/>
      <c r="P262" s="326"/>
      <c r="Q262" s="326"/>
      <c r="R262" s="326"/>
      <c r="S262" s="326"/>
    </row>
    <row r="263" spans="1:19" ht="38.25" hidden="1" customHeight="1" collapsed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  <c r="M263" s="326"/>
      <c r="N263" s="326"/>
      <c r="O263" s="326"/>
      <c r="P263" s="326"/>
      <c r="Q263" s="326"/>
      <c r="R263" s="326"/>
      <c r="S263" s="326"/>
    </row>
    <row r="264" spans="1:19" hidden="1" collapsed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  <c r="M264" s="326"/>
      <c r="N264" s="326"/>
      <c r="O264" s="326"/>
      <c r="P264" s="326"/>
      <c r="Q264" s="326"/>
      <c r="R264" s="326"/>
      <c r="S264" s="326"/>
    </row>
    <row r="265" spans="1:19" hidden="1" collapsed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  <c r="M265" s="326"/>
      <c r="N265" s="326"/>
      <c r="O265" s="326"/>
      <c r="P265" s="326"/>
      <c r="Q265" s="326"/>
      <c r="R265" s="326"/>
      <c r="S265" s="326"/>
    </row>
    <row r="266" spans="1:19" hidden="1" collapsed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  <c r="M266" s="326"/>
      <c r="N266" s="326"/>
      <c r="O266" s="326"/>
      <c r="P266" s="326"/>
      <c r="Q266" s="326"/>
      <c r="R266" s="326"/>
      <c r="S266" s="326"/>
    </row>
    <row r="267" spans="1:19" ht="15" hidden="1" customHeight="1" collapsed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  <c r="M267" s="326"/>
      <c r="N267" s="326"/>
      <c r="O267" s="326"/>
      <c r="P267" s="326"/>
      <c r="Q267" s="326"/>
      <c r="R267" s="326"/>
      <c r="S267" s="326"/>
    </row>
    <row r="268" spans="1:19" ht="15" hidden="1" customHeight="1" collapsed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  <c r="M268" s="326"/>
      <c r="N268" s="326"/>
      <c r="O268" s="326"/>
      <c r="P268" s="326"/>
      <c r="Q268" s="326"/>
      <c r="R268" s="326"/>
      <c r="S268" s="326"/>
    </row>
    <row r="269" spans="1:19" ht="15" hidden="1" customHeight="1" collapsed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  <c r="M269" s="326"/>
      <c r="N269" s="326"/>
      <c r="O269" s="326"/>
      <c r="P269" s="326"/>
      <c r="Q269" s="326"/>
      <c r="R269" s="326"/>
      <c r="S269" s="326"/>
    </row>
    <row r="270" spans="1:19" ht="15" hidden="1" customHeight="1" collapsed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  <c r="M270" s="326"/>
      <c r="N270" s="326"/>
      <c r="O270" s="326"/>
      <c r="P270" s="326"/>
      <c r="Q270" s="326"/>
      <c r="R270" s="326"/>
      <c r="S270" s="326"/>
    </row>
    <row r="271" spans="1:19" ht="15" hidden="1" customHeight="1" collapsed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  <c r="M271" s="326"/>
      <c r="N271" s="326"/>
      <c r="O271" s="326"/>
      <c r="P271" s="326"/>
      <c r="Q271" s="326"/>
      <c r="R271" s="326"/>
      <c r="S271" s="326"/>
    </row>
    <row r="272" spans="1:19" ht="15" hidden="1" customHeight="1" collapsed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  <c r="M272" s="326"/>
      <c r="N272" s="326"/>
      <c r="O272" s="326"/>
      <c r="P272" s="326"/>
      <c r="Q272" s="326"/>
      <c r="R272" s="326"/>
      <c r="S272" s="326"/>
    </row>
    <row r="273" spans="1:19" ht="25.5" hidden="1" customHeight="1" collapsed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  <c r="M273" s="326"/>
      <c r="N273" s="326"/>
      <c r="O273" s="326"/>
      <c r="P273" s="326"/>
      <c r="Q273" s="326"/>
      <c r="R273" s="326"/>
      <c r="S273" s="326"/>
    </row>
    <row r="274" spans="1:19" ht="20.25" hidden="1" customHeight="1" collapsed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  <c r="M274" s="326"/>
      <c r="N274" s="326"/>
      <c r="O274" s="326"/>
      <c r="P274" s="326"/>
      <c r="Q274" s="326"/>
      <c r="R274" s="326"/>
      <c r="S274" s="326"/>
    </row>
    <row r="275" spans="1:19" ht="25.5" hidden="1" customHeight="1" collapsed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  <c r="M275" s="326"/>
      <c r="N275" s="326"/>
      <c r="O275" s="326"/>
      <c r="P275" s="326"/>
      <c r="Q275" s="326"/>
      <c r="R275" s="326"/>
      <c r="S275" s="326"/>
    </row>
    <row r="276" spans="1:19" ht="25.5" hidden="1" customHeight="1" collapsed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  <c r="M276" s="326"/>
      <c r="N276" s="326"/>
      <c r="O276" s="326"/>
      <c r="P276" s="326"/>
      <c r="Q276" s="326"/>
      <c r="R276" s="326"/>
      <c r="S276" s="326"/>
    </row>
    <row r="277" spans="1:19" ht="25.5" hidden="1" customHeight="1" collapsed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  <c r="M277" s="326"/>
      <c r="N277" s="326"/>
      <c r="O277" s="326"/>
      <c r="P277" s="326"/>
      <c r="Q277" s="326"/>
      <c r="R277" s="326"/>
      <c r="S277" s="326"/>
    </row>
    <row r="278" spans="1:19" ht="30" hidden="1" customHeight="1" collapsed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  <c r="M278" s="326"/>
      <c r="N278" s="326"/>
      <c r="O278" s="326"/>
      <c r="P278" s="326"/>
      <c r="Q278" s="326"/>
      <c r="R278" s="326"/>
      <c r="S278" s="326"/>
    </row>
    <row r="279" spans="1:19" ht="31.5" hidden="1" customHeight="1" collapsed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  <c r="M279" s="326"/>
      <c r="N279" s="326"/>
      <c r="O279" s="326"/>
      <c r="P279" s="326"/>
      <c r="Q279" s="326"/>
      <c r="R279" s="326"/>
      <c r="S279" s="326"/>
    </row>
    <row r="280" spans="1:19" ht="25.5" hidden="1" customHeight="1" collapsed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  <c r="M280" s="326"/>
      <c r="N280" s="326"/>
      <c r="O280" s="326"/>
      <c r="P280" s="326"/>
      <c r="Q280" s="326"/>
      <c r="R280" s="326"/>
      <c r="S280" s="326"/>
    </row>
    <row r="281" spans="1:19" ht="22.5" hidden="1" customHeight="1" collapsed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  <c r="M281" s="326"/>
      <c r="N281" s="326"/>
      <c r="O281" s="326"/>
      <c r="P281" s="326"/>
      <c r="Q281" s="326"/>
      <c r="R281" s="326"/>
      <c r="S281" s="326"/>
    </row>
    <row r="282" spans="1:19" hidden="1" collapsed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  <c r="M282" s="326"/>
      <c r="N282" s="326"/>
      <c r="O282" s="326"/>
      <c r="P282" s="326"/>
      <c r="Q282" s="326"/>
      <c r="R282" s="326"/>
      <c r="S282" s="326"/>
    </row>
    <row r="283" spans="1:19" ht="30.75" hidden="1" customHeight="1" collapsed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  <c r="M283" s="326"/>
      <c r="N283" s="326"/>
      <c r="O283" s="326"/>
      <c r="P283" s="326"/>
      <c r="Q283" s="326"/>
      <c r="R283" s="326"/>
      <c r="S283" s="326"/>
    </row>
    <row r="284" spans="1:19" ht="27.75" hidden="1" customHeight="1" collapsed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  <c r="M284" s="326"/>
      <c r="N284" s="326"/>
      <c r="O284" s="326"/>
      <c r="P284" s="326"/>
      <c r="Q284" s="326"/>
      <c r="R284" s="326"/>
      <c r="S284" s="326"/>
    </row>
    <row r="285" spans="1:19" ht="14.25" hidden="1" customHeight="1" collapsed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  <c r="M285" s="326"/>
      <c r="N285" s="326"/>
      <c r="O285" s="326"/>
      <c r="P285" s="326"/>
      <c r="Q285" s="326"/>
      <c r="R285" s="326"/>
      <c r="S285" s="326"/>
    </row>
    <row r="286" spans="1:19" ht="15.75" hidden="1" customHeight="1" collapsed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  <c r="M286" s="326"/>
      <c r="N286" s="326"/>
      <c r="O286" s="326"/>
      <c r="P286" s="326"/>
      <c r="Q286" s="326"/>
      <c r="R286" s="326"/>
      <c r="S286" s="326"/>
    </row>
    <row r="287" spans="1:19" ht="15.75" hidden="1" customHeight="1" collapsed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  <c r="M287" s="326"/>
      <c r="N287" s="326"/>
      <c r="O287" s="326"/>
      <c r="P287" s="326"/>
      <c r="Q287" s="326"/>
      <c r="R287" s="326"/>
      <c r="S287" s="326"/>
    </row>
    <row r="288" spans="1:19" ht="14.25" hidden="1" customHeight="1" collapsed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  <c r="M288" s="326"/>
      <c r="N288" s="326"/>
      <c r="O288" s="326"/>
      <c r="P288" s="326"/>
      <c r="Q288" s="326"/>
      <c r="R288" s="326"/>
      <c r="S288" s="326"/>
    </row>
    <row r="289" spans="1:19" ht="15" hidden="1" customHeight="1" collapsed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  <c r="M289" s="326"/>
      <c r="N289" s="326"/>
      <c r="O289" s="326"/>
      <c r="P289" s="326"/>
      <c r="Q289" s="326"/>
      <c r="R289" s="326"/>
      <c r="S289" s="326"/>
    </row>
    <row r="290" spans="1:19" ht="15" hidden="1" customHeight="1" collapsed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  <c r="M290" s="326"/>
      <c r="N290" s="326"/>
      <c r="O290" s="326"/>
      <c r="P290" s="326"/>
      <c r="Q290" s="326"/>
      <c r="R290" s="326"/>
      <c r="S290" s="326"/>
    </row>
    <row r="291" spans="1:19" ht="14.25" hidden="1" customHeight="1" collapsed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  <c r="M291" s="326"/>
      <c r="N291" s="326"/>
      <c r="O291" s="326"/>
      <c r="P291" s="326"/>
      <c r="Q291" s="326"/>
      <c r="R291" s="326"/>
      <c r="S291" s="326"/>
    </row>
    <row r="292" spans="1:19" ht="15" hidden="1" customHeight="1" collapsed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  <c r="M292" s="326"/>
      <c r="N292" s="326"/>
      <c r="O292" s="326"/>
      <c r="P292" s="326"/>
      <c r="Q292" s="326"/>
      <c r="R292" s="326"/>
      <c r="S292" s="326"/>
    </row>
    <row r="293" spans="1:19" ht="27.75" hidden="1" customHeight="1" collapsed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  <c r="M293" s="326"/>
      <c r="N293" s="326"/>
      <c r="O293" s="326"/>
      <c r="P293" s="326"/>
      <c r="Q293" s="326"/>
      <c r="R293" s="326"/>
      <c r="S293" s="326"/>
    </row>
    <row r="294" spans="1:19" ht="25.5" hidden="1" customHeight="1" collapsed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  <c r="M294" s="326"/>
      <c r="N294" s="326"/>
      <c r="O294" s="326"/>
      <c r="P294" s="326"/>
      <c r="Q294" s="326"/>
      <c r="R294" s="326"/>
      <c r="S294" s="326"/>
    </row>
    <row r="295" spans="1:19" ht="30" hidden="1" customHeight="1" collapsed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  <c r="M295" s="326"/>
      <c r="N295" s="326"/>
      <c r="O295" s="326"/>
      <c r="P295" s="326"/>
      <c r="Q295" s="326"/>
      <c r="R295" s="326"/>
      <c r="S295" s="326"/>
    </row>
    <row r="296" spans="1:19" ht="40.5" hidden="1" customHeight="1" collapsed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  <c r="M296" s="326"/>
      <c r="N296" s="326"/>
      <c r="O296" s="326"/>
      <c r="P296" s="326"/>
      <c r="Q296" s="326"/>
      <c r="R296" s="326"/>
      <c r="S296" s="326"/>
    </row>
    <row r="297" spans="1:19" ht="15" hidden="1" customHeight="1" collapsed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  <c r="M297" s="326"/>
      <c r="N297" s="326"/>
      <c r="O297" s="326"/>
      <c r="P297" s="326"/>
      <c r="Q297" s="326"/>
      <c r="R297" s="326"/>
      <c r="S297" s="326"/>
    </row>
    <row r="298" spans="1:19" ht="12.75" hidden="1" customHeight="1" collapsed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  <c r="M298" s="326"/>
      <c r="N298" s="326"/>
      <c r="O298" s="326"/>
      <c r="P298" s="326"/>
      <c r="Q298" s="326"/>
      <c r="R298" s="326"/>
      <c r="S298" s="326"/>
    </row>
    <row r="299" spans="1:19" ht="15" hidden="1" customHeight="1" collapsed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  <c r="M299" s="326"/>
      <c r="N299" s="326"/>
      <c r="O299" s="326"/>
      <c r="P299" s="326"/>
      <c r="Q299" s="326"/>
      <c r="R299" s="326"/>
      <c r="S299" s="326"/>
    </row>
    <row r="300" spans="1:19" ht="14.25" hidden="1" customHeight="1" collapsed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  <c r="M300" s="326"/>
      <c r="N300" s="326"/>
      <c r="O300" s="326"/>
      <c r="P300" s="326"/>
      <c r="Q300" s="326"/>
      <c r="R300" s="326"/>
      <c r="S300" s="326"/>
    </row>
    <row r="301" spans="1:19" ht="14.25" hidden="1" customHeight="1" collapsed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  <c r="M301" s="326"/>
      <c r="N301" s="326"/>
      <c r="O301" s="326"/>
      <c r="P301" s="326"/>
      <c r="Q301" s="326"/>
      <c r="R301" s="326"/>
      <c r="S301" s="326"/>
    </row>
    <row r="302" spans="1:19" ht="14.25" hidden="1" customHeight="1" collapsed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  <c r="M302" s="326"/>
      <c r="N302" s="326"/>
      <c r="O302" s="326"/>
      <c r="P302" s="326"/>
      <c r="Q302" s="326"/>
      <c r="R302" s="326"/>
      <c r="S302" s="326"/>
    </row>
    <row r="303" spans="1:19" ht="14.25" hidden="1" customHeight="1" collapsed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  <c r="M303" s="326"/>
      <c r="N303" s="326"/>
      <c r="O303" s="326"/>
      <c r="P303" s="326"/>
      <c r="Q303" s="326"/>
      <c r="R303" s="326"/>
      <c r="S303" s="326"/>
    </row>
    <row r="304" spans="1:19" ht="14.25" hidden="1" customHeight="1" collapsed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  <c r="M304" s="326"/>
      <c r="N304" s="326"/>
      <c r="O304" s="326"/>
      <c r="P304" s="326"/>
      <c r="Q304" s="326"/>
      <c r="R304" s="326"/>
      <c r="S304" s="326"/>
    </row>
    <row r="305" spans="1:19" ht="14.25" hidden="1" customHeight="1" collapsed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  <c r="M305" s="326"/>
      <c r="N305" s="326"/>
      <c r="O305" s="326"/>
      <c r="P305" s="326"/>
      <c r="Q305" s="326"/>
      <c r="R305" s="326"/>
      <c r="S305" s="326"/>
    </row>
    <row r="306" spans="1:19" hidden="1" collapsed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  <c r="M306" s="326"/>
      <c r="N306" s="326"/>
      <c r="O306" s="326"/>
      <c r="P306" s="326"/>
      <c r="Q306" s="326"/>
      <c r="R306" s="326"/>
      <c r="S306" s="326"/>
    </row>
    <row r="307" spans="1:19" ht="15" hidden="1" customHeight="1" collapsed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  <c r="M307" s="326"/>
      <c r="N307" s="326"/>
      <c r="O307" s="326"/>
      <c r="P307" s="326"/>
      <c r="Q307" s="326"/>
      <c r="R307" s="326"/>
      <c r="S307" s="326"/>
    </row>
    <row r="308" spans="1:19" ht="15" hidden="1" customHeight="1" collapsed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  <c r="M308" s="326"/>
      <c r="N308" s="326"/>
      <c r="O308" s="326"/>
      <c r="P308" s="326"/>
      <c r="Q308" s="326"/>
      <c r="R308" s="326"/>
      <c r="S308" s="326"/>
    </row>
    <row r="309" spans="1:19" ht="12.75" hidden="1" customHeight="1" collapsed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  <c r="M309" s="326"/>
      <c r="N309" s="326"/>
      <c r="O309" s="326"/>
      <c r="P309" s="326"/>
      <c r="Q309" s="326"/>
      <c r="R309" s="326"/>
      <c r="S309" s="326"/>
    </row>
    <row r="310" spans="1:19" ht="15.75" hidden="1" customHeight="1" collapsed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  <c r="M310" s="326"/>
      <c r="N310" s="326"/>
      <c r="O310" s="326"/>
      <c r="P310" s="326"/>
      <c r="Q310" s="326"/>
      <c r="R310" s="326"/>
      <c r="S310" s="326"/>
    </row>
    <row r="311" spans="1:19" ht="15.75" hidden="1" customHeight="1" collapsed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  <c r="M311" s="326"/>
      <c r="N311" s="326"/>
      <c r="O311" s="326"/>
      <c r="P311" s="326"/>
      <c r="Q311" s="326"/>
      <c r="R311" s="326"/>
      <c r="S311" s="326"/>
    </row>
    <row r="312" spans="1:19" ht="27" hidden="1" customHeight="1" collapsed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  <c r="M312" s="326"/>
      <c r="N312" s="326"/>
      <c r="O312" s="326"/>
      <c r="P312" s="326"/>
      <c r="Q312" s="326"/>
      <c r="R312" s="326"/>
      <c r="S312" s="326"/>
    </row>
    <row r="313" spans="1:19" ht="26.25" hidden="1" customHeight="1" collapsed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  <c r="M313" s="326"/>
      <c r="N313" s="326"/>
      <c r="O313" s="326"/>
      <c r="P313" s="326"/>
      <c r="Q313" s="326"/>
      <c r="R313" s="326"/>
      <c r="S313" s="326"/>
    </row>
    <row r="314" spans="1:19" hidden="1" collapsed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  <c r="M314" s="326"/>
      <c r="N314" s="326"/>
      <c r="O314" s="326"/>
      <c r="P314" s="326"/>
      <c r="Q314" s="326"/>
      <c r="R314" s="326"/>
      <c r="S314" s="326"/>
    </row>
    <row r="315" spans="1:19" ht="15" hidden="1" customHeight="1" collapsed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  <c r="M315" s="326"/>
      <c r="N315" s="326"/>
      <c r="O315" s="326"/>
      <c r="P315" s="326"/>
      <c r="Q315" s="326"/>
      <c r="R315" s="326"/>
      <c r="S315" s="326"/>
    </row>
    <row r="316" spans="1:19" hidden="1" collapsed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  <c r="M316" s="326"/>
      <c r="N316" s="326"/>
      <c r="O316" s="326"/>
      <c r="P316" s="326"/>
      <c r="Q316" s="326"/>
      <c r="R316" s="326"/>
      <c r="S316" s="326"/>
    </row>
    <row r="317" spans="1:19" ht="14.25" hidden="1" customHeight="1" collapsed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  <c r="M317" s="326"/>
      <c r="N317" s="326"/>
      <c r="O317" s="326"/>
      <c r="P317" s="326"/>
      <c r="Q317" s="326"/>
      <c r="R317" s="326"/>
      <c r="S317" s="326"/>
    </row>
    <row r="318" spans="1:19" ht="15.75" hidden="1" customHeight="1" collapsed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  <c r="M318" s="326"/>
      <c r="N318" s="326"/>
      <c r="O318" s="326"/>
      <c r="P318" s="326"/>
      <c r="Q318" s="326"/>
      <c r="R318" s="326"/>
      <c r="S318" s="326"/>
    </row>
    <row r="319" spans="1:19" ht="14.25" hidden="1" customHeight="1" collapsed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  <c r="M319" s="326"/>
      <c r="N319" s="326"/>
      <c r="O319" s="326"/>
      <c r="P319" s="326"/>
      <c r="Q319" s="326"/>
      <c r="R319" s="326"/>
      <c r="S319" s="326"/>
    </row>
    <row r="320" spans="1:19" ht="14.25" hidden="1" customHeight="1" collapsed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  <c r="M320" s="326"/>
      <c r="N320" s="326"/>
      <c r="O320" s="326"/>
      <c r="P320" s="326"/>
      <c r="Q320" s="326"/>
      <c r="R320" s="326"/>
      <c r="S320" s="326"/>
    </row>
    <row r="321" spans="1:19" ht="14.25" hidden="1" customHeight="1" collapsed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  <c r="Q321" s="326"/>
      <c r="R321" s="326"/>
      <c r="S321" s="326"/>
    </row>
    <row r="322" spans="1:19" ht="13.5" hidden="1" customHeight="1" collapsed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  <c r="Q322" s="326"/>
      <c r="R322" s="326"/>
      <c r="S322" s="326"/>
    </row>
    <row r="323" spans="1:19" ht="14.25" hidden="1" customHeight="1" collapsed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  <c r="Q323" s="326"/>
      <c r="R323" s="326"/>
      <c r="S323" s="326"/>
    </row>
    <row r="324" spans="1:19" ht="15" hidden="1" customHeight="1" collapsed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  <c r="Q324" s="326"/>
      <c r="R324" s="326"/>
      <c r="S324" s="326"/>
    </row>
    <row r="325" spans="1:19" ht="16.5" hidden="1" customHeight="1" collapsed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  <c r="Q325" s="326"/>
      <c r="R325" s="326"/>
      <c r="S325" s="326"/>
    </row>
    <row r="326" spans="1:19" ht="27" hidden="1" customHeight="1" collapsed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  <c r="Q326" s="326"/>
      <c r="R326" s="326"/>
      <c r="S326" s="326"/>
    </row>
    <row r="327" spans="1:19" ht="27.75" hidden="1" customHeight="1" collapsed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  <c r="Q327" s="326"/>
      <c r="R327" s="326"/>
      <c r="S327" s="326"/>
    </row>
    <row r="328" spans="1:19" ht="38.25" hidden="1" customHeight="1" collapsed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  <c r="Q328" s="326"/>
      <c r="R328" s="326"/>
      <c r="S328" s="326"/>
    </row>
    <row r="329" spans="1:19" ht="15" hidden="1" customHeight="1" collapsed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Q329" s="326"/>
      <c r="R329" s="326"/>
      <c r="S329" s="326"/>
    </row>
    <row r="330" spans="1:19" hidden="1" collapsed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  <c r="M330" s="123"/>
      <c r="N330" s="123"/>
      <c r="O330" s="123"/>
      <c r="P330" s="123"/>
      <c r="Q330" s="326"/>
      <c r="R330" s="326"/>
      <c r="S330" s="326"/>
    </row>
    <row r="331" spans="1:19" ht="13.5" hidden="1" customHeight="1" collapsed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  <c r="Q331" s="326"/>
      <c r="R331" s="326"/>
      <c r="S331" s="326"/>
    </row>
    <row r="332" spans="1:19" hidden="1" collapsed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  <c r="Q332" s="326"/>
      <c r="R332" s="326"/>
      <c r="S332" s="326"/>
    </row>
    <row r="333" spans="1:19" hidden="1" collapsed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  <c r="Q333" s="326"/>
      <c r="R333" s="326"/>
      <c r="S333" s="326"/>
    </row>
    <row r="334" spans="1:19" hidden="1" collapsed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  <c r="Q334" s="326"/>
      <c r="R334" s="326"/>
      <c r="S334" s="326"/>
    </row>
    <row r="335" spans="1:19" hidden="1" collapsed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  <c r="Q335" s="326"/>
      <c r="R335" s="326"/>
      <c r="S335" s="326"/>
    </row>
    <row r="336" spans="1:19" hidden="1" collapsed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  <c r="Q336" s="326"/>
      <c r="R336" s="326"/>
      <c r="S336" s="326"/>
    </row>
    <row r="337" spans="1:19" hidden="1" collapsed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  <c r="M337" s="326"/>
      <c r="N337" s="326"/>
      <c r="O337" s="326"/>
      <c r="P337" s="326"/>
      <c r="Q337" s="326"/>
      <c r="R337" s="326"/>
      <c r="S337" s="326"/>
    </row>
    <row r="338" spans="1:19" hidden="1" collapsed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  <c r="M338" s="326"/>
      <c r="N338" s="326"/>
      <c r="O338" s="326"/>
      <c r="P338" s="326"/>
      <c r="Q338" s="326"/>
      <c r="R338" s="326"/>
      <c r="S338" s="326"/>
    </row>
    <row r="339" spans="1:19" hidden="1" collapsed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  <c r="M339" s="326"/>
      <c r="N339" s="326"/>
      <c r="O339" s="326"/>
      <c r="P339" s="326"/>
      <c r="Q339" s="326"/>
      <c r="R339" s="326"/>
      <c r="S339" s="326"/>
    </row>
    <row r="340" spans="1:19" hidden="1" collapsed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  <c r="M340" s="326"/>
      <c r="N340" s="326"/>
      <c r="O340" s="326"/>
      <c r="P340" s="326"/>
      <c r="Q340" s="326"/>
      <c r="R340" s="326"/>
      <c r="S340" s="326"/>
    </row>
    <row r="341" spans="1:19" hidden="1" collapsed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  <c r="M341" s="326"/>
      <c r="N341" s="326"/>
      <c r="O341" s="326"/>
      <c r="P341" s="326"/>
      <c r="Q341" s="326"/>
      <c r="R341" s="326"/>
      <c r="S341" s="326"/>
    </row>
    <row r="342" spans="1:19" ht="23.25" hidden="1" customHeight="1" collapsed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  <c r="M342" s="326"/>
      <c r="N342" s="326"/>
      <c r="O342" s="326"/>
      <c r="P342" s="326"/>
      <c r="Q342" s="326"/>
      <c r="R342" s="326"/>
      <c r="S342" s="326"/>
    </row>
    <row r="343" spans="1:19" ht="13.5" hidden="1" customHeight="1" collapsed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  <c r="M343" s="326"/>
      <c r="N343" s="326"/>
      <c r="O343" s="326"/>
      <c r="P343" s="326"/>
      <c r="Q343" s="326"/>
      <c r="R343" s="326"/>
      <c r="S343" s="326"/>
    </row>
    <row r="344" spans="1:19" ht="28.5" hidden="1" customHeight="1" collapsed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  <c r="M344" s="326"/>
      <c r="N344" s="326"/>
      <c r="O344" s="326"/>
      <c r="P344" s="326"/>
      <c r="Q344" s="326"/>
      <c r="R344" s="326"/>
      <c r="S344" s="326"/>
    </row>
    <row r="345" spans="1:19" ht="27.75" hidden="1" customHeight="1" collapsed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  <c r="M345" s="326"/>
      <c r="N345" s="326"/>
      <c r="O345" s="326"/>
      <c r="P345" s="326"/>
      <c r="Q345" s="326"/>
      <c r="R345" s="326"/>
      <c r="S345" s="326"/>
    </row>
    <row r="346" spans="1:19" hidden="1" collapsed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  <c r="M346" s="326"/>
      <c r="N346" s="326"/>
      <c r="O346" s="326"/>
      <c r="P346" s="326"/>
      <c r="Q346" s="326"/>
      <c r="R346" s="326"/>
      <c r="S346" s="326"/>
    </row>
    <row r="347" spans="1:19" hidden="1" collapsed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  <c r="M347" s="326"/>
      <c r="N347" s="326"/>
      <c r="O347" s="326"/>
      <c r="P347" s="326"/>
      <c r="Q347" s="326"/>
      <c r="R347" s="326"/>
      <c r="S347" s="326"/>
    </row>
    <row r="348" spans="1:19" ht="15.75" hidden="1" customHeight="1" collapsed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  <c r="M348" s="326"/>
      <c r="N348" s="326"/>
      <c r="O348" s="326"/>
      <c r="P348" s="326"/>
      <c r="Q348" s="326"/>
      <c r="R348" s="326"/>
      <c r="S348" s="326"/>
    </row>
    <row r="349" spans="1:19" hidden="1" collapsed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  <c r="M349" s="326"/>
      <c r="N349" s="326"/>
      <c r="O349" s="326"/>
      <c r="P349" s="326"/>
      <c r="Q349" s="326"/>
      <c r="R349" s="326"/>
      <c r="S349" s="326"/>
    </row>
    <row r="350" spans="1:19" hidden="1" collapsed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  <c r="M350" s="326"/>
      <c r="N350" s="326"/>
      <c r="O350" s="326"/>
      <c r="P350" s="326"/>
      <c r="Q350" s="326"/>
      <c r="R350" s="326"/>
      <c r="S350" s="326"/>
    </row>
    <row r="351" spans="1:19" hidden="1" collapsed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  <c r="M351" s="326"/>
      <c r="N351" s="326"/>
      <c r="O351" s="326"/>
      <c r="P351" s="326"/>
      <c r="Q351" s="326"/>
      <c r="R351" s="326"/>
      <c r="S351" s="326"/>
    </row>
    <row r="352" spans="1:19" hidden="1" collapsed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  <c r="M352" s="326"/>
      <c r="N352" s="326"/>
      <c r="O352" s="326"/>
      <c r="P352" s="326"/>
      <c r="Q352" s="326"/>
      <c r="R352" s="326"/>
      <c r="S352" s="326"/>
    </row>
    <row r="353" spans="1:19" ht="16.5" hidden="1" customHeight="1" collapsed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  <c r="M353" s="326"/>
      <c r="N353" s="326"/>
      <c r="O353" s="326"/>
      <c r="P353" s="326"/>
      <c r="Q353" s="326"/>
      <c r="R353" s="326"/>
      <c r="S353" s="326"/>
    </row>
    <row r="354" spans="1:19" ht="15" hidden="1" customHeight="1" collapsed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  <c r="M354" s="326"/>
      <c r="N354" s="326"/>
      <c r="O354" s="326"/>
      <c r="P354" s="326"/>
      <c r="Q354" s="326"/>
      <c r="R354" s="326"/>
      <c r="S354" s="326"/>
    </row>
    <row r="355" spans="1:19" ht="13.5" hidden="1" customHeight="1" collapsed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  <c r="M355" s="326"/>
      <c r="N355" s="326"/>
      <c r="O355" s="326"/>
      <c r="P355" s="326"/>
      <c r="Q355" s="326"/>
      <c r="R355" s="326"/>
      <c r="S355" s="326"/>
    </row>
    <row r="356" spans="1:19" ht="15" hidden="1" customHeight="1" collapsed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  <c r="M356" s="326"/>
      <c r="N356" s="326"/>
      <c r="O356" s="326"/>
      <c r="P356" s="326"/>
      <c r="Q356" s="326"/>
      <c r="R356" s="326"/>
      <c r="S356" s="326"/>
    </row>
    <row r="357" spans="1:19" ht="12.75" hidden="1" customHeight="1" collapsed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  <c r="M357" s="326"/>
      <c r="N357" s="326"/>
      <c r="O357" s="326"/>
      <c r="P357" s="326"/>
      <c r="Q357" s="326"/>
      <c r="R357" s="326"/>
      <c r="S357" s="326"/>
    </row>
    <row r="358" spans="1:19" ht="27" hidden="1" customHeight="1" collapsed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  <c r="M358" s="326"/>
      <c r="N358" s="326"/>
      <c r="O358" s="326"/>
      <c r="P358" s="326"/>
      <c r="Q358" s="326"/>
      <c r="R358" s="326"/>
      <c r="S358" s="326"/>
    </row>
    <row r="359" spans="1:19" ht="30" hidden="1" customHeight="1" collapsed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  <c r="M359" s="326"/>
      <c r="N359" s="326"/>
      <c r="O359" s="326"/>
      <c r="P359" s="326"/>
      <c r="Q359" s="326"/>
      <c r="R359" s="326"/>
      <c r="S359" s="326"/>
    </row>
    <row r="360" spans="1:19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10400</v>
      </c>
      <c r="J360" s="101">
        <f>SUM(J30+J176)</f>
        <v>2000</v>
      </c>
      <c r="K360" s="101">
        <f>SUM(K30+K176)</f>
        <v>2000</v>
      </c>
      <c r="L360" s="101">
        <f>SUM(L30+L176)</f>
        <v>2000</v>
      </c>
      <c r="M360" s="326"/>
      <c r="N360" s="326"/>
      <c r="O360" s="326"/>
      <c r="P360" s="326"/>
      <c r="Q360" s="326"/>
      <c r="R360" s="326"/>
      <c r="S360" s="326"/>
    </row>
    <row r="361" spans="1:19" ht="18.75" customHeight="1">
      <c r="G361" s="51"/>
      <c r="H361" s="48"/>
      <c r="I361" s="130"/>
      <c r="J361" s="131"/>
      <c r="K361" s="131"/>
      <c r="L361" s="131"/>
      <c r="M361" s="326"/>
      <c r="N361" s="326"/>
      <c r="O361" s="326"/>
      <c r="P361" s="326"/>
      <c r="Q361" s="326"/>
      <c r="R361" s="326"/>
      <c r="S361" s="326"/>
    </row>
    <row r="362" spans="1:19" ht="18.75" customHeight="1"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  <c r="M362" s="326"/>
      <c r="N362" s="326"/>
      <c r="O362" s="326"/>
      <c r="P362" s="326"/>
      <c r="Q362" s="326"/>
      <c r="R362" s="326"/>
      <c r="S362" s="326"/>
    </row>
    <row r="363" spans="1:19" ht="18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77" t="s">
        <v>223</v>
      </c>
      <c r="K363" s="488" t="s">
        <v>224</v>
      </c>
      <c r="L363" s="488"/>
      <c r="M363" s="326"/>
      <c r="N363" s="326"/>
      <c r="O363" s="326"/>
      <c r="P363" s="326"/>
      <c r="Q363" s="326"/>
      <c r="R363" s="326"/>
      <c r="S363" s="326"/>
    </row>
    <row r="364" spans="1:19" ht="15.75" customHeight="1">
      <c r="I364" s="136"/>
      <c r="K364" s="136"/>
      <c r="L364" s="136"/>
      <c r="M364" s="326"/>
      <c r="N364" s="326"/>
      <c r="O364" s="326"/>
      <c r="P364" s="326"/>
      <c r="Q364" s="326"/>
      <c r="R364" s="326"/>
      <c r="S364" s="326"/>
    </row>
    <row r="365" spans="1:19" ht="15.75" customHeight="1">
      <c r="D365" s="24"/>
      <c r="E365" s="24"/>
      <c r="F365" s="33"/>
      <c r="G365" s="24" t="s">
        <v>225</v>
      </c>
      <c r="I365" s="136"/>
      <c r="K365" s="24" t="s">
        <v>226</v>
      </c>
      <c r="L365" s="137"/>
      <c r="M365" s="326"/>
      <c r="N365" s="326"/>
      <c r="O365" s="326"/>
      <c r="P365" s="326"/>
      <c r="Q365" s="326"/>
      <c r="R365" s="326"/>
      <c r="S365" s="326"/>
    </row>
    <row r="366" spans="1:19" ht="26.25" customHeight="1">
      <c r="D366" s="489" t="s">
        <v>227</v>
      </c>
      <c r="E366" s="490"/>
      <c r="F366" s="490"/>
      <c r="G366" s="490"/>
      <c r="H366" s="138"/>
      <c r="I366" s="139" t="s">
        <v>223</v>
      </c>
      <c r="K366" s="488" t="s">
        <v>224</v>
      </c>
      <c r="L366" s="488"/>
      <c r="M366" s="326"/>
      <c r="N366" s="326"/>
      <c r="O366" s="326"/>
      <c r="P366" s="326"/>
      <c r="Q366" s="326"/>
      <c r="R366" s="326"/>
      <c r="S366" s="32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31496062992125984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1" sqref="R2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386"/>
      <c r="G1" s="3"/>
      <c r="H1" s="4"/>
      <c r="I1" s="5"/>
      <c r="J1" s="388" t="s">
        <v>0</v>
      </c>
      <c r="K1" s="388"/>
      <c r="L1" s="388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386"/>
      <c r="G2" s="325"/>
      <c r="H2" s="4"/>
      <c r="I2" s="326"/>
      <c r="J2" s="388" t="s">
        <v>1</v>
      </c>
      <c r="K2" s="388"/>
      <c r="L2" s="388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386"/>
      <c r="G3" s="325"/>
      <c r="H3" s="9"/>
      <c r="I3" s="4"/>
      <c r="J3" s="388" t="s">
        <v>2</v>
      </c>
      <c r="K3" s="388"/>
      <c r="L3" s="388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386"/>
      <c r="G4" s="10" t="s">
        <v>3</v>
      </c>
      <c r="H4" s="4"/>
      <c r="I4" s="326"/>
      <c r="J4" s="388" t="s">
        <v>4</v>
      </c>
      <c r="K4" s="388"/>
      <c r="L4" s="388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386"/>
      <c r="G5" s="325"/>
      <c r="H5" s="12"/>
      <c r="I5" s="326"/>
      <c r="J5" s="388" t="s">
        <v>350</v>
      </c>
      <c r="K5" s="388"/>
      <c r="L5" s="388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386"/>
      <c r="G6" s="13" t="s">
        <v>5</v>
      </c>
      <c r="H6" s="388"/>
      <c r="I6" s="388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84"/>
      <c r="B8" s="385"/>
      <c r="C8" s="385"/>
      <c r="D8" s="385"/>
      <c r="E8" s="385"/>
      <c r="F8" s="385"/>
      <c r="G8" s="498" t="s">
        <v>7</v>
      </c>
      <c r="H8" s="498"/>
      <c r="I8" s="498"/>
      <c r="J8" s="498"/>
      <c r="K8" s="498"/>
      <c r="L8" s="38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386"/>
      <c r="G10" s="500" t="s">
        <v>351</v>
      </c>
      <c r="H10" s="500"/>
      <c r="I10" s="500"/>
      <c r="J10" s="500"/>
      <c r="K10" s="500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386"/>
      <c r="G11" s="501" t="s">
        <v>8</v>
      </c>
      <c r="H11" s="501"/>
      <c r="I11" s="501"/>
      <c r="J11" s="501"/>
      <c r="K11" s="501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386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386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386"/>
      <c r="G15" s="500" t="s">
        <v>467</v>
      </c>
      <c r="H15" s="500"/>
      <c r="I15" s="500"/>
      <c r="J15" s="500"/>
      <c r="K15" s="500"/>
      <c r="L15" s="325"/>
    </row>
    <row r="16" spans="1:36" ht="11.25" customHeight="1">
      <c r="A16" s="325"/>
      <c r="B16" s="325"/>
      <c r="C16" s="325"/>
      <c r="D16" s="325"/>
      <c r="E16" s="325"/>
      <c r="F16" s="386"/>
      <c r="G16" s="502" t="s">
        <v>10</v>
      </c>
      <c r="H16" s="502"/>
      <c r="I16" s="502"/>
      <c r="J16" s="502"/>
      <c r="K16" s="502"/>
      <c r="L16" s="325"/>
    </row>
    <row r="17" spans="1:17" ht="15" customHeight="1">
      <c r="A17" s="325"/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</row>
    <row r="18" spans="1:17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388"/>
      <c r="F21" s="387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5"/>
      <c r="B22" s="505"/>
      <c r="C22" s="505"/>
      <c r="D22" s="505"/>
      <c r="E22" s="505"/>
      <c r="F22" s="505"/>
      <c r="G22" s="505"/>
      <c r="H22" s="505"/>
      <c r="I22" s="505"/>
      <c r="J22" s="325"/>
      <c r="K22" s="22" t="s">
        <v>15</v>
      </c>
      <c r="L22" s="23" t="s">
        <v>16</v>
      </c>
      <c r="M22" s="15"/>
    </row>
    <row r="23" spans="1:17" ht="12" customHeight="1">
      <c r="A23" s="505" t="s">
        <v>230</v>
      </c>
      <c r="B23" s="505"/>
      <c r="C23" s="505"/>
      <c r="D23" s="505"/>
      <c r="E23" s="505"/>
      <c r="F23" s="505"/>
      <c r="G23" s="505"/>
      <c r="H23" s="505"/>
      <c r="I23" s="505"/>
      <c r="J23" s="38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237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491" t="s">
        <v>19</v>
      </c>
      <c r="H25" s="491"/>
      <c r="I25" s="30"/>
      <c r="J25" s="31"/>
      <c r="K25" s="32"/>
      <c r="L25" s="32"/>
      <c r="M25" s="15"/>
    </row>
    <row r="26" spans="1:17" ht="14.25" customHeight="1">
      <c r="A26" s="519" t="s">
        <v>238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</row>
    <row r="27" spans="1:17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</row>
    <row r="28" spans="1:17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</row>
    <row r="29" spans="1:17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286">
        <f>SUM(I31+I42+I61+I82+I89+I109+I131+I150+I160)</f>
        <v>1489500</v>
      </c>
      <c r="J30" s="49">
        <f>SUM(J31+J42+J61+J82+J89+J109+J131+J150+J160)</f>
        <v>250700</v>
      </c>
      <c r="K30" s="50">
        <f>SUM(K31+K42+K61+K82+K89+K109+K131+K150+K160)</f>
        <v>249811.78</v>
      </c>
      <c r="L30" s="49">
        <f>SUM(L31+L42+L61+L82+L89+L109+L131+L150+L160)</f>
        <v>249811.78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286">
        <f>SUM(I32+I38)</f>
        <v>1448700</v>
      </c>
      <c r="J31" s="49">
        <f>SUM(J32+J38)</f>
        <v>248900</v>
      </c>
      <c r="K31" s="58">
        <f>SUM(K32+K38)</f>
        <v>248716.53</v>
      </c>
      <c r="L31" s="59">
        <f>SUM(L32+L38)</f>
        <v>248716.53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286">
        <f>SUM(I33)</f>
        <v>1427900</v>
      </c>
      <c r="J32" s="49">
        <f>SUM(J33)</f>
        <v>245100</v>
      </c>
      <c r="K32" s="50">
        <f>SUM(K33)</f>
        <v>245056.82</v>
      </c>
      <c r="L32" s="49">
        <f>SUM(L33)</f>
        <v>245056.82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286">
        <f>SUM(I34+I36)</f>
        <v>1427900</v>
      </c>
      <c r="J33" s="49">
        <f t="shared" ref="J33:L34" si="0">SUM(J34)</f>
        <v>245100</v>
      </c>
      <c r="K33" s="49">
        <f t="shared" si="0"/>
        <v>245056.82</v>
      </c>
      <c r="L33" s="49">
        <f t="shared" si="0"/>
        <v>245056.82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287">
        <f>SUM(I35)</f>
        <v>1427900</v>
      </c>
      <c r="J34" s="50">
        <f t="shared" si="0"/>
        <v>245100</v>
      </c>
      <c r="K34" s="50">
        <f t="shared" si="0"/>
        <v>245056.82</v>
      </c>
      <c r="L34" s="50">
        <f t="shared" si="0"/>
        <v>245056.82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288">
        <v>1427900</v>
      </c>
      <c r="J35" s="67">
        <v>245100</v>
      </c>
      <c r="K35" s="67">
        <v>245056.82</v>
      </c>
      <c r="L35" s="67">
        <v>245056.82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287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113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287">
        <f t="shared" ref="I38:L40" si="1">I39</f>
        <v>20800</v>
      </c>
      <c r="J38" s="49">
        <f t="shared" si="1"/>
        <v>3800</v>
      </c>
      <c r="K38" s="50">
        <f t="shared" si="1"/>
        <v>3659.71</v>
      </c>
      <c r="L38" s="49">
        <f t="shared" si="1"/>
        <v>3659.71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287">
        <f t="shared" si="1"/>
        <v>20800</v>
      </c>
      <c r="J39" s="49">
        <f t="shared" si="1"/>
        <v>3800</v>
      </c>
      <c r="K39" s="49">
        <f t="shared" si="1"/>
        <v>3659.71</v>
      </c>
      <c r="L39" s="49">
        <f t="shared" si="1"/>
        <v>3659.71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286">
        <f t="shared" si="1"/>
        <v>20800</v>
      </c>
      <c r="J40" s="49">
        <f t="shared" si="1"/>
        <v>3800</v>
      </c>
      <c r="K40" s="49">
        <f t="shared" si="1"/>
        <v>3659.71</v>
      </c>
      <c r="L40" s="49">
        <f t="shared" si="1"/>
        <v>3659.71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289">
        <v>20800</v>
      </c>
      <c r="J41" s="67">
        <v>3800</v>
      </c>
      <c r="K41" s="67">
        <v>3659.71</v>
      </c>
      <c r="L41" s="67">
        <v>3659.71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290">
        <f t="shared" ref="I42:L44" si="2">I43</f>
        <v>33300</v>
      </c>
      <c r="J42" s="72">
        <f t="shared" si="2"/>
        <v>1100</v>
      </c>
      <c r="K42" s="71">
        <f t="shared" si="2"/>
        <v>422.38</v>
      </c>
      <c r="L42" s="71">
        <f t="shared" si="2"/>
        <v>422.38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286">
        <f t="shared" si="2"/>
        <v>33300</v>
      </c>
      <c r="J43" s="50">
        <f t="shared" si="2"/>
        <v>1100</v>
      </c>
      <c r="K43" s="49">
        <f t="shared" si="2"/>
        <v>422.38</v>
      </c>
      <c r="L43" s="50">
        <f t="shared" si="2"/>
        <v>422.38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286">
        <f t="shared" si="2"/>
        <v>33300</v>
      </c>
      <c r="J44" s="50">
        <f t="shared" si="2"/>
        <v>1100</v>
      </c>
      <c r="K44" s="59">
        <f t="shared" si="2"/>
        <v>422.38</v>
      </c>
      <c r="L44" s="59">
        <f t="shared" si="2"/>
        <v>422.38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291">
        <f>SUM(I46:I60)</f>
        <v>33300</v>
      </c>
      <c r="J45" s="78">
        <f>SUM(J46:J60)</f>
        <v>1100</v>
      </c>
      <c r="K45" s="79">
        <f>SUM(K46:K60)</f>
        <v>422.38</v>
      </c>
      <c r="L45" s="79">
        <f>SUM(L46:L60)</f>
        <v>422.38</v>
      </c>
      <c r="Q45" s="64"/>
      <c r="R45" s="64"/>
    </row>
    <row r="46" spans="1:19" ht="15.75" hidden="1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113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113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113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113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113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289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292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289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289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289">
        <v>6700</v>
      </c>
      <c r="J55" s="67">
        <v>400</v>
      </c>
      <c r="K55" s="67">
        <v>217.54</v>
      </c>
      <c r="L55" s="67">
        <v>217.54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289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289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289">
        <v>5100</v>
      </c>
      <c r="J58" s="67">
        <v>200</v>
      </c>
      <c r="K58" s="67">
        <v>142.59</v>
      </c>
      <c r="L58" s="67">
        <v>142.59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289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289">
        <v>21500</v>
      </c>
      <c r="J60" s="67">
        <v>500</v>
      </c>
      <c r="K60" s="67">
        <v>62.25</v>
      </c>
      <c r="L60" s="67">
        <v>62.25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290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286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286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286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289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288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289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290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293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289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289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289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286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286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288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289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288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286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286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286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289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286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286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286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286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289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289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289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286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290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286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286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289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289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286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286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286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289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289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286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286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293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289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289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293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293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289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289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286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293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286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286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289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288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286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286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294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289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290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286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286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289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290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286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286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289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291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286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286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289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287">
        <f>SUM(I132+I137+I145)</f>
        <v>7500</v>
      </c>
      <c r="J131" s="91">
        <f>SUM(J132+J137+J145)</f>
        <v>700</v>
      </c>
      <c r="K131" s="50">
        <f>SUM(K132+K137+K145)</f>
        <v>672.87</v>
      </c>
      <c r="L131" s="49">
        <f>SUM(L132+L137+L145)</f>
        <v>672.87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287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287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287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295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113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296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287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287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113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113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287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287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113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287">
        <f t="shared" ref="I145:L146" si="15">I146</f>
        <v>7500</v>
      </c>
      <c r="J145" s="91">
        <f t="shared" si="15"/>
        <v>700</v>
      </c>
      <c r="K145" s="50">
        <f t="shared" si="15"/>
        <v>672.87</v>
      </c>
      <c r="L145" s="49">
        <f t="shared" si="15"/>
        <v>672.87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297">
        <f t="shared" si="15"/>
        <v>7500</v>
      </c>
      <c r="J146" s="105">
        <f t="shared" si="15"/>
        <v>700</v>
      </c>
      <c r="K146" s="79">
        <f t="shared" si="15"/>
        <v>672.87</v>
      </c>
      <c r="L146" s="78">
        <f t="shared" si="15"/>
        <v>672.87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287">
        <f>SUM(I148:I149)</f>
        <v>7500</v>
      </c>
      <c r="J147" s="91">
        <f>SUM(J148:J149)</f>
        <v>700</v>
      </c>
      <c r="K147" s="50">
        <f>SUM(K148:K149)</f>
        <v>672.87</v>
      </c>
      <c r="L147" s="49">
        <f>SUM(L148:L149)</f>
        <v>672.87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295">
        <v>7500</v>
      </c>
      <c r="J148" s="106">
        <v>700</v>
      </c>
      <c r="K148" s="106">
        <v>672.87</v>
      </c>
      <c r="L148" s="106">
        <v>672.87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113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298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298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287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298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113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29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29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287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287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300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287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287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298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287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295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287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298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287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29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113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113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287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298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113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288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301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286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286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290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286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290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289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290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286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288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289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288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286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286">
        <f t="shared" ref="I188:L188" si="19">SUM(I189:I192)</f>
        <v>0</v>
      </c>
      <c r="J188" s="49">
        <f t="shared" si="19"/>
        <v>0</v>
      </c>
      <c r="K188" s="49">
        <f t="shared" si="19"/>
        <v>0</v>
      </c>
      <c r="L188" s="49">
        <f t="shared" si="19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289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288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288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3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286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290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289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288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288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286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287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288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286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290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286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289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289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289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289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286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290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286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301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286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286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289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289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289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289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289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289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290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291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286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289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286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286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286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289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289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289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286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291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291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286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289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286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289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289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286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289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289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286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286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289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289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290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286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289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301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286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290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289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289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286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287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301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286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286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301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286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286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113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289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286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286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286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289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286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289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289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286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289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289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286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290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289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289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286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286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289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289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286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286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289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289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286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286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289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286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286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289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286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286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289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289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286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286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286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286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289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286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289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289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286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289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289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286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290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289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289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286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287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301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289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286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286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113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289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298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287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289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287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286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301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286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286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301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289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286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286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286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301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286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301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289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286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289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292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291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286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289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289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286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286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301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289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286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290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289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289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286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290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301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286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286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301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286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286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301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289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294">
        <f>SUM(I30+I176)</f>
        <v>1489500</v>
      </c>
      <c r="J360" s="101">
        <f>SUM(J30+J176)</f>
        <v>250700</v>
      </c>
      <c r="K360" s="101">
        <f>SUM(K30+K176)</f>
        <v>249811.78</v>
      </c>
      <c r="L360" s="101">
        <f>SUM(L30+L176)</f>
        <v>249811.78</v>
      </c>
    </row>
    <row r="361" spans="1:12" ht="18.75" customHeight="1">
      <c r="A361" s="325"/>
      <c r="B361" s="325"/>
      <c r="C361" s="325"/>
      <c r="D361" s="325"/>
      <c r="E361" s="325"/>
      <c r="F361" s="386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382" t="s">
        <v>223</v>
      </c>
      <c r="J363" s="325"/>
      <c r="K363" s="488" t="s">
        <v>224</v>
      </c>
      <c r="L363" s="488"/>
    </row>
    <row r="364" spans="1:12" ht="15.75" customHeight="1">
      <c r="A364" s="325"/>
      <c r="B364" s="325"/>
      <c r="C364" s="325"/>
      <c r="D364" s="325"/>
      <c r="E364" s="325"/>
      <c r="F364" s="386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18.75">
      <c r="A366" s="325"/>
      <c r="B366" s="325"/>
      <c r="C366" s="325"/>
      <c r="D366" s="489" t="s">
        <v>227</v>
      </c>
      <c r="E366" s="490"/>
      <c r="F366" s="490"/>
      <c r="G366" s="490"/>
      <c r="H366" s="138"/>
      <c r="I366" s="139" t="s">
        <v>223</v>
      </c>
      <c r="J366" s="325"/>
      <c r="K366" s="488" t="s">
        <v>224</v>
      </c>
      <c r="L366" s="488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" right="0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4" workbookViewId="0">
      <selection activeCell="S30" sqref="S3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386"/>
      <c r="G1" s="3"/>
      <c r="H1" s="4"/>
      <c r="I1" s="5"/>
      <c r="J1" s="388" t="s">
        <v>0</v>
      </c>
      <c r="K1" s="388"/>
      <c r="L1" s="388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386"/>
      <c r="G2" s="325"/>
      <c r="H2" s="4"/>
      <c r="I2" s="326"/>
      <c r="J2" s="388" t="s">
        <v>1</v>
      </c>
      <c r="K2" s="388"/>
      <c r="L2" s="388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386"/>
      <c r="G3" s="325"/>
      <c r="H3" s="9"/>
      <c r="I3" s="4"/>
      <c r="J3" s="388" t="s">
        <v>2</v>
      </c>
      <c r="K3" s="388"/>
      <c r="L3" s="388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386"/>
      <c r="G4" s="10" t="s">
        <v>3</v>
      </c>
      <c r="H4" s="4"/>
      <c r="I4" s="326"/>
      <c r="J4" s="388" t="s">
        <v>4</v>
      </c>
      <c r="K4" s="388"/>
      <c r="L4" s="388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386"/>
      <c r="G5" s="325"/>
      <c r="H5" s="12"/>
      <c r="I5" s="326"/>
      <c r="J5" s="388" t="s">
        <v>350</v>
      </c>
      <c r="K5" s="388"/>
      <c r="L5" s="388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386"/>
      <c r="G6" s="13" t="s">
        <v>5</v>
      </c>
      <c r="H6" s="388"/>
      <c r="I6" s="388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84"/>
      <c r="B8" s="385"/>
      <c r="C8" s="385"/>
      <c r="D8" s="385"/>
      <c r="E8" s="385"/>
      <c r="F8" s="385"/>
      <c r="G8" s="498" t="s">
        <v>7</v>
      </c>
      <c r="H8" s="498"/>
      <c r="I8" s="498"/>
      <c r="J8" s="498"/>
      <c r="K8" s="498"/>
      <c r="L8" s="38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386"/>
      <c r="G10" s="500" t="s">
        <v>351</v>
      </c>
      <c r="H10" s="500"/>
      <c r="I10" s="500"/>
      <c r="J10" s="500"/>
      <c r="K10" s="500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386"/>
      <c r="G11" s="501" t="s">
        <v>8</v>
      </c>
      <c r="H11" s="501"/>
      <c r="I11" s="501"/>
      <c r="J11" s="501"/>
      <c r="K11" s="501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386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386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386"/>
      <c r="G15" s="500" t="s">
        <v>467</v>
      </c>
      <c r="H15" s="500"/>
      <c r="I15" s="500"/>
      <c r="J15" s="500"/>
      <c r="K15" s="500"/>
      <c r="L15" s="325"/>
    </row>
    <row r="16" spans="1:36" ht="11.25" customHeight="1">
      <c r="A16" s="325"/>
      <c r="B16" s="325"/>
      <c r="C16" s="325"/>
      <c r="D16" s="325"/>
      <c r="E16" s="325"/>
      <c r="F16" s="386"/>
      <c r="G16" s="502" t="s">
        <v>10</v>
      </c>
      <c r="H16" s="502"/>
      <c r="I16" s="502"/>
      <c r="J16" s="502"/>
      <c r="K16" s="502"/>
      <c r="L16" s="325"/>
    </row>
    <row r="17" spans="1:17" ht="15" customHeight="1">
      <c r="A17" s="325"/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</row>
    <row r="18" spans="1:17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388"/>
      <c r="F21" s="387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5" t="s">
        <v>229</v>
      </c>
      <c r="B22" s="505"/>
      <c r="C22" s="505"/>
      <c r="D22" s="505"/>
      <c r="E22" s="505"/>
      <c r="F22" s="505"/>
      <c r="G22" s="505"/>
      <c r="H22" s="505"/>
      <c r="I22" s="505"/>
      <c r="J22" s="325"/>
      <c r="K22" s="22" t="s">
        <v>15</v>
      </c>
      <c r="L22" s="23" t="s">
        <v>16</v>
      </c>
      <c r="M22" s="15"/>
    </row>
    <row r="23" spans="1:17" ht="12" customHeight="1">
      <c r="A23" s="505" t="s">
        <v>230</v>
      </c>
      <c r="B23" s="505"/>
      <c r="C23" s="505"/>
      <c r="D23" s="505"/>
      <c r="E23" s="505"/>
      <c r="F23" s="505"/>
      <c r="G23" s="505"/>
      <c r="H23" s="505"/>
      <c r="I23" s="505"/>
      <c r="J23" s="38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237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491" t="s">
        <v>19</v>
      </c>
      <c r="H25" s="491"/>
      <c r="I25" s="30" t="s">
        <v>232</v>
      </c>
      <c r="J25" s="31" t="s">
        <v>233</v>
      </c>
      <c r="K25" s="32" t="s">
        <v>233</v>
      </c>
      <c r="L25" s="32" t="s">
        <v>234</v>
      </c>
      <c r="M25" s="15"/>
    </row>
    <row r="26" spans="1:17" ht="14.25" customHeight="1">
      <c r="A26" s="519" t="s">
        <v>238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</row>
    <row r="27" spans="1:17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</row>
    <row r="28" spans="1:17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</row>
    <row r="29" spans="1:17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286">
        <f>SUM(I31+I42+I61+I82+I89+I109+I131+I150+I160)</f>
        <v>1353300</v>
      </c>
      <c r="J30" s="49">
        <f>SUM(J31+J42+J61+J82+J89+J109+J131+J150+J160)</f>
        <v>228000</v>
      </c>
      <c r="K30" s="50">
        <f>SUM(K31+K42+K61+K82+K89+K109+K131+K150+K160)</f>
        <v>227270.96</v>
      </c>
      <c r="L30" s="49">
        <f>SUM(L31+L42+L61+L82+L89+L109+L131+L150+L160)</f>
        <v>227270.96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286">
        <f>SUM(I32+I38)</f>
        <v>1313000</v>
      </c>
      <c r="J31" s="49">
        <f>SUM(J32+J38)</f>
        <v>226300</v>
      </c>
      <c r="K31" s="58">
        <f>SUM(K32+K38)</f>
        <v>226249.09</v>
      </c>
      <c r="L31" s="59">
        <f>SUM(L32+L38)</f>
        <v>226249.09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286">
        <f>SUM(I33)</f>
        <v>1294100</v>
      </c>
      <c r="J32" s="49">
        <f>SUM(J33)</f>
        <v>222900</v>
      </c>
      <c r="K32" s="50">
        <f>SUM(K33)</f>
        <v>222888.61</v>
      </c>
      <c r="L32" s="49">
        <f>SUM(L33)</f>
        <v>222888.61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286">
        <f>SUM(I34+I36)</f>
        <v>1294100</v>
      </c>
      <c r="J33" s="49">
        <f t="shared" ref="J33:L34" si="0">SUM(J34)</f>
        <v>222900</v>
      </c>
      <c r="K33" s="49">
        <f t="shared" si="0"/>
        <v>222888.61</v>
      </c>
      <c r="L33" s="49">
        <f t="shared" si="0"/>
        <v>222888.61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287">
        <f>SUM(I35)</f>
        <v>1294100</v>
      </c>
      <c r="J34" s="50">
        <f t="shared" si="0"/>
        <v>222900</v>
      </c>
      <c r="K34" s="50">
        <f t="shared" si="0"/>
        <v>222888.61</v>
      </c>
      <c r="L34" s="50">
        <f t="shared" si="0"/>
        <v>222888.61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288">
        <v>1294100</v>
      </c>
      <c r="J35" s="67">
        <v>222900</v>
      </c>
      <c r="K35" s="67">
        <v>222888.61</v>
      </c>
      <c r="L35" s="67">
        <v>222888.61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287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113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287">
        <f t="shared" ref="I38:L40" si="1">I39</f>
        <v>18900</v>
      </c>
      <c r="J38" s="49">
        <f t="shared" si="1"/>
        <v>3400</v>
      </c>
      <c r="K38" s="50">
        <f t="shared" si="1"/>
        <v>3360.48</v>
      </c>
      <c r="L38" s="49">
        <f t="shared" si="1"/>
        <v>3360.48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287">
        <f t="shared" si="1"/>
        <v>18900</v>
      </c>
      <c r="J39" s="49">
        <f t="shared" si="1"/>
        <v>3400</v>
      </c>
      <c r="K39" s="49">
        <f t="shared" si="1"/>
        <v>3360.48</v>
      </c>
      <c r="L39" s="49">
        <f t="shared" si="1"/>
        <v>3360.48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286">
        <f t="shared" si="1"/>
        <v>18900</v>
      </c>
      <c r="J40" s="49">
        <f t="shared" si="1"/>
        <v>3400</v>
      </c>
      <c r="K40" s="49">
        <f t="shared" si="1"/>
        <v>3360.48</v>
      </c>
      <c r="L40" s="49">
        <f t="shared" si="1"/>
        <v>3360.48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289">
        <v>18900</v>
      </c>
      <c r="J41" s="67">
        <v>3400</v>
      </c>
      <c r="K41" s="67">
        <v>3360.48</v>
      </c>
      <c r="L41" s="67">
        <v>3360.48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290">
        <f t="shared" ref="I42:L44" si="2">I43</f>
        <v>33300</v>
      </c>
      <c r="J42" s="72">
        <f t="shared" si="2"/>
        <v>1100</v>
      </c>
      <c r="K42" s="71">
        <f t="shared" si="2"/>
        <v>422.38</v>
      </c>
      <c r="L42" s="71">
        <f t="shared" si="2"/>
        <v>422.38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286">
        <f t="shared" si="2"/>
        <v>33300</v>
      </c>
      <c r="J43" s="50">
        <f t="shared" si="2"/>
        <v>1100</v>
      </c>
      <c r="K43" s="49">
        <f t="shared" si="2"/>
        <v>422.38</v>
      </c>
      <c r="L43" s="50">
        <f t="shared" si="2"/>
        <v>422.38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286">
        <f t="shared" si="2"/>
        <v>33300</v>
      </c>
      <c r="J44" s="50">
        <f t="shared" si="2"/>
        <v>1100</v>
      </c>
      <c r="K44" s="59">
        <f t="shared" si="2"/>
        <v>422.38</v>
      </c>
      <c r="L44" s="59">
        <f t="shared" si="2"/>
        <v>422.38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291">
        <f>SUM(I46:I60)</f>
        <v>33300</v>
      </c>
      <c r="J45" s="78">
        <f>SUM(J46:J60)</f>
        <v>1100</v>
      </c>
      <c r="K45" s="79">
        <f>SUM(K46:K60)</f>
        <v>422.38</v>
      </c>
      <c r="L45" s="79">
        <f>SUM(L46:L60)</f>
        <v>422.38</v>
      </c>
      <c r="Q45" s="64"/>
      <c r="R45" s="64"/>
    </row>
    <row r="46" spans="1:19" ht="15.75" hidden="1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113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113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113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113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113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289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292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289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289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289">
        <v>6700</v>
      </c>
      <c r="J55" s="67">
        <v>400</v>
      </c>
      <c r="K55" s="67">
        <v>217.54</v>
      </c>
      <c r="L55" s="67">
        <v>217.54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289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289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289">
        <v>5100</v>
      </c>
      <c r="J58" s="67">
        <v>200</v>
      </c>
      <c r="K58" s="67">
        <v>142.59</v>
      </c>
      <c r="L58" s="67">
        <v>142.59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289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289">
        <v>21500</v>
      </c>
      <c r="J60" s="67">
        <v>500</v>
      </c>
      <c r="K60" s="67">
        <v>62.25</v>
      </c>
      <c r="L60" s="67">
        <v>62.25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290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286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286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286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289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288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289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290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293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289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289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289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286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286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288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289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288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286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286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286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289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286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286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286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286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289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289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289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286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290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286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286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289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289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286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286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286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289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289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286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286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293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289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289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293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293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289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289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286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293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286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286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289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288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286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286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294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289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290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286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286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289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290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286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286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289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291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286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286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289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287">
        <f>SUM(I132+I137+I145)</f>
        <v>7000</v>
      </c>
      <c r="J131" s="91">
        <f>SUM(J132+J137+J145)</f>
        <v>600</v>
      </c>
      <c r="K131" s="50">
        <f>SUM(K132+K137+K145)</f>
        <v>599.49</v>
      </c>
      <c r="L131" s="49">
        <f>SUM(L132+L137+L145)</f>
        <v>599.49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287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287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287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295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113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296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287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287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113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113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287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287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113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287">
        <f t="shared" ref="I145:L146" si="15">I146</f>
        <v>7000</v>
      </c>
      <c r="J145" s="91">
        <f t="shared" si="15"/>
        <v>600</v>
      </c>
      <c r="K145" s="50">
        <f t="shared" si="15"/>
        <v>599.49</v>
      </c>
      <c r="L145" s="49">
        <f t="shared" si="15"/>
        <v>599.49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297">
        <f t="shared" si="15"/>
        <v>7000</v>
      </c>
      <c r="J146" s="105">
        <f t="shared" si="15"/>
        <v>600</v>
      </c>
      <c r="K146" s="79">
        <f t="shared" si="15"/>
        <v>599.49</v>
      </c>
      <c r="L146" s="78">
        <f t="shared" si="15"/>
        <v>599.49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287">
        <f>SUM(I148:I149)</f>
        <v>7000</v>
      </c>
      <c r="J147" s="91">
        <f>SUM(J148:J149)</f>
        <v>600</v>
      </c>
      <c r="K147" s="50">
        <f>SUM(K148:K149)</f>
        <v>599.49</v>
      </c>
      <c r="L147" s="49">
        <f>SUM(L148:L149)</f>
        <v>599.49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295">
        <v>7000</v>
      </c>
      <c r="J148" s="106">
        <v>600</v>
      </c>
      <c r="K148" s="106">
        <v>599.49</v>
      </c>
      <c r="L148" s="106">
        <v>599.49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113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298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298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287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298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113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29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29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287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287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300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287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287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298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287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295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287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298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287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29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113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113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287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298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113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288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301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286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286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290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286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290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289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290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286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288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289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288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286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286">
        <f t="shared" ref="I188:L188" si="19">SUM(I189:I192)</f>
        <v>0</v>
      </c>
      <c r="J188" s="49">
        <f t="shared" si="19"/>
        <v>0</v>
      </c>
      <c r="K188" s="49">
        <f t="shared" si="19"/>
        <v>0</v>
      </c>
      <c r="L188" s="49">
        <f t="shared" si="19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289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288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288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3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286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290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289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288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288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286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287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288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286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290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286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289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289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289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289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286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290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286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301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286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286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289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289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289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289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289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289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290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291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286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289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286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286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286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289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289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289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286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291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291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286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289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286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289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289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286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289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289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286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286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289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289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290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286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289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301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286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290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289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289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286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287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301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286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286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301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286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286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113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289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286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286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286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289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286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289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289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286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289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289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286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290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289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289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286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286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289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289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286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286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289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289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286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286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289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286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286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289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286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286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289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289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286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286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286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286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289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286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289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289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286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289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289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286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290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289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289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286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287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301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289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286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286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113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289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298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287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289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287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286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301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286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286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301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289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286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286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286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301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286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301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289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286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289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292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291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286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289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289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286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286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301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289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286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290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289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289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286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290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301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286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286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301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286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286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301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289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294">
        <f>SUM(I30+I176)</f>
        <v>1353300</v>
      </c>
      <c r="J360" s="101">
        <f>SUM(J30+J176)</f>
        <v>228000</v>
      </c>
      <c r="K360" s="101">
        <f>SUM(K30+K176)</f>
        <v>227270.96</v>
      </c>
      <c r="L360" s="101">
        <f>SUM(L30+L176)</f>
        <v>227270.96</v>
      </c>
    </row>
    <row r="361" spans="1:12" ht="18.75" customHeight="1">
      <c r="A361" s="325"/>
      <c r="B361" s="325"/>
      <c r="C361" s="325"/>
      <c r="D361" s="325"/>
      <c r="E361" s="325"/>
      <c r="F361" s="386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382" t="s">
        <v>223</v>
      </c>
      <c r="J363" s="325"/>
      <c r="K363" s="488" t="s">
        <v>224</v>
      </c>
      <c r="L363" s="488"/>
    </row>
    <row r="364" spans="1:12" ht="15.75" customHeight="1">
      <c r="A364" s="325"/>
      <c r="B364" s="325"/>
      <c r="C364" s="325"/>
      <c r="D364" s="325"/>
      <c r="E364" s="325"/>
      <c r="F364" s="386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18.75">
      <c r="A366" s="325"/>
      <c r="B366" s="325"/>
      <c r="C366" s="325"/>
      <c r="D366" s="489" t="s">
        <v>227</v>
      </c>
      <c r="E366" s="490"/>
      <c r="F366" s="490"/>
      <c r="G366" s="490"/>
      <c r="H366" s="138"/>
      <c r="I366" s="139" t="s">
        <v>223</v>
      </c>
      <c r="J366" s="325"/>
      <c r="K366" s="488" t="s">
        <v>224</v>
      </c>
      <c r="L366" s="488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" right="0" top="0" bottom="0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5" sqref="R2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386"/>
      <c r="G1" s="3"/>
      <c r="H1" s="4"/>
      <c r="I1" s="5"/>
      <c r="J1" s="388" t="s">
        <v>0</v>
      </c>
      <c r="K1" s="388"/>
      <c r="L1" s="388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386"/>
      <c r="G2" s="325"/>
      <c r="H2" s="4"/>
      <c r="I2" s="326"/>
      <c r="J2" s="388" t="s">
        <v>1</v>
      </c>
      <c r="K2" s="388"/>
      <c r="L2" s="388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386"/>
      <c r="G3" s="325"/>
      <c r="H3" s="9"/>
      <c r="I3" s="4"/>
      <c r="J3" s="388" t="s">
        <v>2</v>
      </c>
      <c r="K3" s="388"/>
      <c r="L3" s="388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386"/>
      <c r="G4" s="10" t="s">
        <v>3</v>
      </c>
      <c r="H4" s="4"/>
      <c r="I4" s="326"/>
      <c r="J4" s="388" t="s">
        <v>4</v>
      </c>
      <c r="K4" s="388"/>
      <c r="L4" s="388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386"/>
      <c r="G5" s="325"/>
      <c r="H5" s="12"/>
      <c r="I5" s="326"/>
      <c r="J5" s="388" t="s">
        <v>350</v>
      </c>
      <c r="K5" s="388"/>
      <c r="L5" s="388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386"/>
      <c r="G6" s="13" t="s">
        <v>5</v>
      </c>
      <c r="H6" s="388"/>
      <c r="I6" s="388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84"/>
      <c r="B8" s="385"/>
      <c r="C8" s="385"/>
      <c r="D8" s="385"/>
      <c r="E8" s="385"/>
      <c r="F8" s="385"/>
      <c r="G8" s="498" t="s">
        <v>7</v>
      </c>
      <c r="H8" s="498"/>
      <c r="I8" s="498"/>
      <c r="J8" s="498"/>
      <c r="K8" s="498"/>
      <c r="L8" s="38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386"/>
      <c r="G10" s="500" t="s">
        <v>351</v>
      </c>
      <c r="H10" s="500"/>
      <c r="I10" s="500"/>
      <c r="J10" s="500"/>
      <c r="K10" s="500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386"/>
      <c r="G11" s="501" t="s">
        <v>8</v>
      </c>
      <c r="H11" s="501"/>
      <c r="I11" s="501"/>
      <c r="J11" s="501"/>
      <c r="K11" s="501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386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386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386"/>
      <c r="G15" s="500" t="s">
        <v>467</v>
      </c>
      <c r="H15" s="500"/>
      <c r="I15" s="500"/>
      <c r="J15" s="500"/>
      <c r="K15" s="500"/>
      <c r="L15" s="325"/>
    </row>
    <row r="16" spans="1:36" ht="11.25" customHeight="1">
      <c r="A16" s="325"/>
      <c r="B16" s="325"/>
      <c r="C16" s="325"/>
      <c r="D16" s="325"/>
      <c r="E16" s="325"/>
      <c r="F16" s="386"/>
      <c r="G16" s="502" t="s">
        <v>10</v>
      </c>
      <c r="H16" s="502"/>
      <c r="I16" s="502"/>
      <c r="J16" s="502"/>
      <c r="K16" s="502"/>
      <c r="L16" s="325"/>
    </row>
    <row r="17" spans="1:17" ht="15" customHeight="1">
      <c r="A17" s="325"/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</row>
    <row r="18" spans="1:17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388"/>
      <c r="F21" s="387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5" t="s">
        <v>236</v>
      </c>
      <c r="B22" s="505"/>
      <c r="C22" s="505"/>
      <c r="D22" s="505"/>
      <c r="E22" s="505"/>
      <c r="F22" s="505"/>
      <c r="G22" s="505"/>
      <c r="H22" s="505"/>
      <c r="I22" s="505"/>
      <c r="J22" s="325"/>
      <c r="K22" s="22" t="s">
        <v>15</v>
      </c>
      <c r="L22" s="23" t="s">
        <v>16</v>
      </c>
      <c r="M22" s="15"/>
    </row>
    <row r="23" spans="1:17" ht="12" customHeight="1">
      <c r="A23" s="505" t="s">
        <v>230</v>
      </c>
      <c r="B23" s="505"/>
      <c r="C23" s="505"/>
      <c r="D23" s="505"/>
      <c r="E23" s="505"/>
      <c r="F23" s="505"/>
      <c r="G23" s="505"/>
      <c r="H23" s="505"/>
      <c r="I23" s="505"/>
      <c r="J23" s="38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237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491" t="s">
        <v>19</v>
      </c>
      <c r="H25" s="491"/>
      <c r="I25" s="30" t="s">
        <v>232</v>
      </c>
      <c r="J25" s="31" t="s">
        <v>233</v>
      </c>
      <c r="K25" s="32" t="s">
        <v>234</v>
      </c>
      <c r="L25" s="32" t="s">
        <v>234</v>
      </c>
      <c r="M25" s="15"/>
    </row>
    <row r="26" spans="1:17" ht="14.25" customHeight="1">
      <c r="A26" s="519" t="s">
        <v>238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</row>
    <row r="27" spans="1:17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</row>
    <row r="28" spans="1:17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</row>
    <row r="29" spans="1:17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136200</v>
      </c>
      <c r="J30" s="49">
        <f>SUM(J31+J42+J61+J82+J89+J109+J131+J150+J160)</f>
        <v>22700</v>
      </c>
      <c r="K30" s="50">
        <f>SUM(K31+K42+K61+K82+K89+K109+K131+K150+K160)</f>
        <v>22540.82</v>
      </c>
      <c r="L30" s="49">
        <f>SUM(L31+L42+L61+L82+L89+L109+L131+L150+L160)</f>
        <v>22540.82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135700</v>
      </c>
      <c r="J31" s="49">
        <f>SUM(J32+J38)</f>
        <v>22600</v>
      </c>
      <c r="K31" s="58">
        <f>SUM(K32+K38)</f>
        <v>22467.439999999999</v>
      </c>
      <c r="L31" s="59">
        <f>SUM(L32+L38)</f>
        <v>22467.439999999999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133800</v>
      </c>
      <c r="J32" s="49">
        <f>SUM(J33)</f>
        <v>22200</v>
      </c>
      <c r="K32" s="50">
        <f>SUM(K33)</f>
        <v>22168.21</v>
      </c>
      <c r="L32" s="49">
        <f>SUM(L33)</f>
        <v>22168.21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133800</v>
      </c>
      <c r="J33" s="49">
        <f t="shared" ref="J33:L34" si="0">SUM(J34)</f>
        <v>22200</v>
      </c>
      <c r="K33" s="49">
        <f t="shared" si="0"/>
        <v>22168.21</v>
      </c>
      <c r="L33" s="49">
        <f t="shared" si="0"/>
        <v>22168.21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133800</v>
      </c>
      <c r="J34" s="50">
        <f t="shared" si="0"/>
        <v>22200</v>
      </c>
      <c r="K34" s="50">
        <f t="shared" si="0"/>
        <v>22168.21</v>
      </c>
      <c r="L34" s="50">
        <f t="shared" si="0"/>
        <v>22168.21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133800</v>
      </c>
      <c r="J35" s="67">
        <v>22200</v>
      </c>
      <c r="K35" s="67">
        <v>22168.21</v>
      </c>
      <c r="L35" s="67">
        <v>22168.21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1900</v>
      </c>
      <c r="J38" s="49">
        <f t="shared" si="1"/>
        <v>400</v>
      </c>
      <c r="K38" s="50">
        <f t="shared" si="1"/>
        <v>299.23</v>
      </c>
      <c r="L38" s="49">
        <f t="shared" si="1"/>
        <v>299.23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1900</v>
      </c>
      <c r="J39" s="49">
        <f t="shared" si="1"/>
        <v>400</v>
      </c>
      <c r="K39" s="49">
        <f t="shared" si="1"/>
        <v>299.23</v>
      </c>
      <c r="L39" s="49">
        <f t="shared" si="1"/>
        <v>299.23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1900</v>
      </c>
      <c r="J40" s="49">
        <f t="shared" si="1"/>
        <v>400</v>
      </c>
      <c r="K40" s="49">
        <f t="shared" si="1"/>
        <v>299.23</v>
      </c>
      <c r="L40" s="49">
        <f t="shared" si="1"/>
        <v>299.23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1900</v>
      </c>
      <c r="J41" s="67">
        <v>400</v>
      </c>
      <c r="K41" s="67">
        <v>299.23</v>
      </c>
      <c r="L41" s="67">
        <v>299.23</v>
      </c>
      <c r="Q41" s="64"/>
      <c r="R41" s="64"/>
    </row>
    <row r="42" spans="1:19" ht="26.25" hidden="1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0</v>
      </c>
      <c r="J42" s="72">
        <f t="shared" si="2"/>
        <v>0</v>
      </c>
      <c r="K42" s="71">
        <f t="shared" si="2"/>
        <v>0</v>
      </c>
      <c r="L42" s="71">
        <f t="shared" si="2"/>
        <v>0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0</v>
      </c>
      <c r="J43" s="50">
        <f t="shared" si="2"/>
        <v>0</v>
      </c>
      <c r="K43" s="49">
        <f t="shared" si="2"/>
        <v>0</v>
      </c>
      <c r="L43" s="50">
        <f t="shared" si="2"/>
        <v>0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0</v>
      </c>
      <c r="J44" s="50">
        <f t="shared" si="2"/>
        <v>0</v>
      </c>
      <c r="K44" s="59">
        <f t="shared" si="2"/>
        <v>0</v>
      </c>
      <c r="L44" s="59">
        <f t="shared" si="2"/>
        <v>0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0</v>
      </c>
      <c r="J45" s="78">
        <f>SUM(J46:J60)</f>
        <v>0</v>
      </c>
      <c r="K45" s="79">
        <f>SUM(K46:K60)</f>
        <v>0</v>
      </c>
      <c r="L45" s="79">
        <f>SUM(L46:L60)</f>
        <v>0</v>
      </c>
      <c r="Q45" s="64"/>
      <c r="R45" s="64"/>
    </row>
    <row r="46" spans="1:19" ht="15.75" hidden="1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hidden="1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hidden="1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hidden="1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0</v>
      </c>
      <c r="J60" s="67">
        <v>0</v>
      </c>
      <c r="K60" s="67">
        <v>0</v>
      </c>
      <c r="L60" s="67">
        <v>0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hidden="1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500</v>
      </c>
      <c r="J131" s="91">
        <f>SUM(J132+J137+J145)</f>
        <v>100</v>
      </c>
      <c r="K131" s="50">
        <f>SUM(K132+K137+K145)</f>
        <v>73.38</v>
      </c>
      <c r="L131" s="49">
        <f>SUM(L132+L137+L145)</f>
        <v>73.38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5">I146</f>
        <v>500</v>
      </c>
      <c r="J145" s="91">
        <f t="shared" si="15"/>
        <v>100</v>
      </c>
      <c r="K145" s="50">
        <f t="shared" si="15"/>
        <v>73.38</v>
      </c>
      <c r="L145" s="49">
        <f t="shared" si="15"/>
        <v>73.38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5"/>
        <v>500</v>
      </c>
      <c r="J146" s="105">
        <f t="shared" si="15"/>
        <v>100</v>
      </c>
      <c r="K146" s="79">
        <f t="shared" si="15"/>
        <v>73.38</v>
      </c>
      <c r="L146" s="78">
        <f t="shared" si="15"/>
        <v>73.38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500</v>
      </c>
      <c r="J147" s="91">
        <f>SUM(J148:J149)</f>
        <v>100</v>
      </c>
      <c r="K147" s="50">
        <f>SUM(K148:K149)</f>
        <v>73.38</v>
      </c>
      <c r="L147" s="49">
        <f>SUM(L148:L149)</f>
        <v>73.38</v>
      </c>
    </row>
    <row r="148" spans="1:12" ht="15" hidden="1" customHeight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500</v>
      </c>
      <c r="J148" s="106">
        <v>100</v>
      </c>
      <c r="K148" s="106">
        <v>73.38</v>
      </c>
      <c r="L148" s="106">
        <v>73.38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9">SUM(I189:I192)</f>
        <v>0</v>
      </c>
      <c r="J188" s="49">
        <f t="shared" si="19"/>
        <v>0</v>
      </c>
      <c r="K188" s="49">
        <f t="shared" si="19"/>
        <v>0</v>
      </c>
      <c r="L188" s="49">
        <f t="shared" si="19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136200</v>
      </c>
      <c r="J360" s="101">
        <f>SUM(J30+J176)</f>
        <v>22700</v>
      </c>
      <c r="K360" s="101">
        <f>SUM(K30+K176)</f>
        <v>22540.82</v>
      </c>
      <c r="L360" s="101">
        <f>SUM(L30+L176)</f>
        <v>22540.82</v>
      </c>
    </row>
    <row r="361" spans="1:12" ht="18.75" customHeight="1">
      <c r="A361" s="325"/>
      <c r="B361" s="325"/>
      <c r="C361" s="325"/>
      <c r="D361" s="325"/>
      <c r="E361" s="325"/>
      <c r="F361" s="386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382" t="s">
        <v>223</v>
      </c>
      <c r="J363" s="325"/>
      <c r="K363" s="488" t="s">
        <v>224</v>
      </c>
      <c r="L363" s="488"/>
    </row>
    <row r="364" spans="1:12" ht="15.75" customHeight="1">
      <c r="A364" s="325"/>
      <c r="B364" s="325"/>
      <c r="C364" s="325"/>
      <c r="D364" s="325"/>
      <c r="E364" s="325"/>
      <c r="F364" s="386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18.75">
      <c r="A366" s="325"/>
      <c r="B366" s="325"/>
      <c r="C366" s="325"/>
      <c r="D366" s="489" t="s">
        <v>227</v>
      </c>
      <c r="E366" s="490"/>
      <c r="F366" s="490"/>
      <c r="G366" s="490"/>
      <c r="H366" s="138"/>
      <c r="I366" s="139" t="s">
        <v>223</v>
      </c>
      <c r="J366" s="325"/>
      <c r="K366" s="488" t="s">
        <v>224</v>
      </c>
      <c r="L366" s="488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" right="0" top="0" bottom="0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58" sqref="R58"/>
    </sheetView>
  </sheetViews>
  <sheetFormatPr defaultRowHeight="15"/>
  <cols>
    <col min="1" max="4" width="2" style="325" customWidth="1"/>
    <col min="5" max="5" width="2.140625" style="325" customWidth="1"/>
    <col min="6" max="6" width="3.5703125" style="481" customWidth="1"/>
    <col min="7" max="7" width="34.28515625" style="325" customWidth="1"/>
    <col min="8" max="8" width="4.7109375" style="325" customWidth="1"/>
    <col min="9" max="9" width="9" style="325" customWidth="1"/>
    <col min="10" max="10" width="11.7109375" style="325" customWidth="1"/>
    <col min="11" max="11" width="12.42578125" style="325" customWidth="1"/>
    <col min="12" max="12" width="10.140625" style="325" customWidth="1"/>
    <col min="13" max="13" width="0.140625" style="325" hidden="1" customWidth="1"/>
    <col min="14" max="14" width="6.140625" style="325" hidden="1" customWidth="1"/>
    <col min="15" max="15" width="8.85546875" style="325" hidden="1" customWidth="1"/>
    <col min="16" max="16" width="9.140625" style="325" hidden="1" customWidth="1"/>
    <col min="17" max="17" width="11.28515625" style="325" customWidth="1"/>
    <col min="18" max="18" width="34.42578125" style="325" customWidth="1"/>
    <col min="19" max="19" width="9.140625" style="325"/>
    <col min="20" max="16384" width="9.140625" style="326"/>
  </cols>
  <sheetData>
    <row r="1" spans="1:36" ht="15" customHeight="1">
      <c r="G1" s="3"/>
      <c r="H1" s="4"/>
      <c r="I1" s="5"/>
      <c r="J1" s="483" t="s">
        <v>0</v>
      </c>
      <c r="K1" s="483"/>
      <c r="L1" s="483"/>
      <c r="M1" s="7"/>
      <c r="N1" s="483"/>
      <c r="O1" s="483"/>
      <c r="P1" s="483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</row>
    <row r="2" spans="1:36" ht="14.25" customHeight="1">
      <c r="H2" s="4"/>
      <c r="I2" s="326"/>
      <c r="J2" s="483" t="s">
        <v>1</v>
      </c>
      <c r="K2" s="483"/>
      <c r="L2" s="483"/>
      <c r="M2" s="7"/>
      <c r="N2" s="483"/>
      <c r="O2" s="483"/>
      <c r="P2" s="483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</row>
    <row r="3" spans="1:36" ht="13.5" customHeight="1">
      <c r="H3" s="9"/>
      <c r="I3" s="4"/>
      <c r="J3" s="483" t="s">
        <v>2</v>
      </c>
      <c r="K3" s="483"/>
      <c r="L3" s="483"/>
      <c r="M3" s="7"/>
      <c r="N3" s="483"/>
      <c r="O3" s="483"/>
      <c r="P3" s="483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</row>
    <row r="4" spans="1:36" ht="14.25" customHeight="1">
      <c r="G4" s="10" t="s">
        <v>3</v>
      </c>
      <c r="H4" s="4"/>
      <c r="I4" s="326"/>
      <c r="J4" s="483" t="s">
        <v>4</v>
      </c>
      <c r="K4" s="483"/>
      <c r="L4" s="483"/>
      <c r="M4" s="7"/>
      <c r="N4" s="11"/>
      <c r="O4" s="11"/>
      <c r="P4" s="483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ht="12" customHeight="1">
      <c r="H5" s="12"/>
      <c r="I5" s="326"/>
      <c r="J5" s="483" t="s">
        <v>350</v>
      </c>
      <c r="K5" s="483"/>
      <c r="L5" s="483"/>
      <c r="M5" s="7"/>
      <c r="N5" s="483"/>
      <c r="O5" s="483"/>
      <c r="P5" s="483"/>
      <c r="Q5" s="483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</row>
    <row r="6" spans="1:36" ht="25.5" customHeight="1">
      <c r="G6" s="13" t="s">
        <v>5</v>
      </c>
      <c r="H6" s="483"/>
      <c r="I6" s="483"/>
      <c r="J6" s="14"/>
      <c r="K6" s="14"/>
      <c r="L6" s="327"/>
      <c r="M6" s="7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</row>
    <row r="7" spans="1:36" ht="18.75" customHeight="1">
      <c r="A7" s="496" t="s">
        <v>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7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</row>
    <row r="8" spans="1:36" ht="14.25" customHeight="1">
      <c r="A8" s="479"/>
      <c r="B8" s="480"/>
      <c r="C8" s="480"/>
      <c r="D8" s="480"/>
      <c r="E8" s="480"/>
      <c r="F8" s="480"/>
      <c r="G8" s="498" t="s">
        <v>7</v>
      </c>
      <c r="H8" s="498"/>
      <c r="I8" s="498"/>
      <c r="J8" s="498"/>
      <c r="K8" s="498"/>
      <c r="L8" s="480"/>
      <c r="M8" s="7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</row>
    <row r="9" spans="1:36" ht="16.5" customHeight="1">
      <c r="A9" s="499" t="s">
        <v>466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7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</row>
    <row r="10" spans="1:36" ht="15.75" customHeight="1">
      <c r="G10" s="500" t="s">
        <v>351</v>
      </c>
      <c r="H10" s="500"/>
      <c r="I10" s="500"/>
      <c r="J10" s="500"/>
      <c r="K10" s="500"/>
      <c r="M10" s="7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</row>
    <row r="11" spans="1:36" ht="12" customHeight="1">
      <c r="G11" s="501" t="s">
        <v>8</v>
      </c>
      <c r="H11" s="501"/>
      <c r="I11" s="501"/>
      <c r="J11" s="501"/>
      <c r="K11" s="501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</row>
    <row r="12" spans="1:36" ht="9" customHeight="1"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</row>
    <row r="13" spans="1:36" ht="12" customHeight="1">
      <c r="B13" s="499" t="s">
        <v>9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</row>
    <row r="14" spans="1:36" ht="12" customHeight="1"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</row>
    <row r="15" spans="1:36" ht="12.75" customHeight="1">
      <c r="G15" s="500" t="s">
        <v>467</v>
      </c>
      <c r="H15" s="500"/>
      <c r="I15" s="500"/>
      <c r="J15" s="500"/>
      <c r="K15" s="500"/>
    </row>
    <row r="16" spans="1:36" ht="11.25" customHeight="1">
      <c r="G16" s="502" t="s">
        <v>10</v>
      </c>
      <c r="H16" s="502"/>
      <c r="I16" s="502"/>
      <c r="J16" s="502"/>
      <c r="K16" s="502"/>
    </row>
    <row r="17" spans="1:19" ht="15" customHeight="1">
      <c r="B17" s="326"/>
      <c r="C17" s="326"/>
      <c r="D17" s="326"/>
      <c r="E17" s="503" t="s">
        <v>228</v>
      </c>
      <c r="F17" s="503"/>
      <c r="G17" s="503"/>
      <c r="H17" s="503"/>
      <c r="I17" s="503"/>
      <c r="J17" s="503"/>
      <c r="K17" s="503"/>
      <c r="L17" s="326"/>
      <c r="R17" s="326"/>
      <c r="S17" s="326"/>
    </row>
    <row r="18" spans="1:19" ht="12" customHeight="1">
      <c r="A18" s="504" t="s">
        <v>11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15"/>
      <c r="R18" s="326"/>
      <c r="S18" s="326"/>
    </row>
    <row r="19" spans="1:19" ht="12" customHeight="1">
      <c r="F19" s="325"/>
      <c r="J19" s="16"/>
      <c r="K19" s="17"/>
      <c r="L19" s="18" t="s">
        <v>12</v>
      </c>
      <c r="M19" s="15"/>
      <c r="R19" s="326"/>
      <c r="S19" s="326"/>
    </row>
    <row r="20" spans="1:19" ht="11.25" customHeight="1">
      <c r="F20" s="325"/>
      <c r="J20" s="19" t="s">
        <v>13</v>
      </c>
      <c r="K20" s="9"/>
      <c r="L20" s="20"/>
      <c r="M20" s="15"/>
      <c r="R20" s="326"/>
      <c r="S20" s="326"/>
    </row>
    <row r="21" spans="1:19" ht="12" customHeight="1">
      <c r="E21" s="483"/>
      <c r="F21" s="482"/>
      <c r="I21" s="21"/>
      <c r="J21" s="21"/>
      <c r="K21" s="22" t="s">
        <v>14</v>
      </c>
      <c r="L21" s="20"/>
      <c r="M21" s="15"/>
      <c r="R21" s="326"/>
      <c r="S21" s="326"/>
    </row>
    <row r="22" spans="1:19" ht="14.25" customHeight="1">
      <c r="A22" s="505" t="s">
        <v>229</v>
      </c>
      <c r="B22" s="505"/>
      <c r="C22" s="505"/>
      <c r="D22" s="505"/>
      <c r="E22" s="505"/>
      <c r="F22" s="505"/>
      <c r="G22" s="505"/>
      <c r="H22" s="505"/>
      <c r="I22" s="505"/>
      <c r="K22" s="22" t="s">
        <v>15</v>
      </c>
      <c r="L22" s="23" t="s">
        <v>16</v>
      </c>
      <c r="M22" s="15"/>
      <c r="R22" s="326"/>
      <c r="S22" s="326"/>
    </row>
    <row r="23" spans="1:19" ht="43.5" customHeight="1">
      <c r="A23" s="505" t="s">
        <v>230</v>
      </c>
      <c r="B23" s="505"/>
      <c r="C23" s="505"/>
      <c r="D23" s="505"/>
      <c r="E23" s="505"/>
      <c r="F23" s="505"/>
      <c r="G23" s="505"/>
      <c r="H23" s="505"/>
      <c r="I23" s="505"/>
      <c r="J23" s="478" t="s">
        <v>17</v>
      </c>
      <c r="K23" s="25" t="s">
        <v>29</v>
      </c>
      <c r="L23" s="20"/>
      <c r="M23" s="15"/>
      <c r="R23" s="326"/>
      <c r="S23" s="326"/>
    </row>
    <row r="24" spans="1:19" ht="12.75" customHeight="1">
      <c r="F24" s="325"/>
      <c r="G24" s="26" t="s">
        <v>18</v>
      </c>
      <c r="H24" s="27" t="s">
        <v>479</v>
      </c>
      <c r="I24" s="28"/>
      <c r="J24" s="29"/>
      <c r="K24" s="20"/>
      <c r="L24" s="20"/>
      <c r="M24" s="15"/>
      <c r="R24" s="326"/>
      <c r="S24" s="326"/>
    </row>
    <row r="25" spans="1:19" ht="13.5" customHeight="1">
      <c r="F25" s="325"/>
      <c r="G25" s="491" t="s">
        <v>19</v>
      </c>
      <c r="H25" s="491"/>
      <c r="I25" s="30" t="s">
        <v>232</v>
      </c>
      <c r="J25" s="31" t="s">
        <v>233</v>
      </c>
      <c r="K25" s="32" t="s">
        <v>233</v>
      </c>
      <c r="L25" s="32" t="s">
        <v>234</v>
      </c>
      <c r="M25" s="15"/>
      <c r="R25" s="326"/>
      <c r="S25" s="326"/>
    </row>
    <row r="26" spans="1:19">
      <c r="A26" s="519" t="s">
        <v>483</v>
      </c>
      <c r="B26" s="519"/>
      <c r="C26" s="519"/>
      <c r="D26" s="519"/>
      <c r="E26" s="519"/>
      <c r="F26" s="519"/>
      <c r="G26" s="519"/>
      <c r="H26" s="519"/>
      <c r="I26" s="519"/>
      <c r="J26" s="33"/>
      <c r="K26" s="34"/>
      <c r="L26" s="35" t="s">
        <v>20</v>
      </c>
      <c r="M26" s="36"/>
      <c r="R26" s="326"/>
      <c r="S26" s="326"/>
    </row>
    <row r="27" spans="1:19" ht="24" customHeight="1">
      <c r="A27" s="509" t="s">
        <v>21</v>
      </c>
      <c r="B27" s="510"/>
      <c r="C27" s="510"/>
      <c r="D27" s="510"/>
      <c r="E27" s="510"/>
      <c r="F27" s="510"/>
      <c r="G27" s="513" t="s">
        <v>22</v>
      </c>
      <c r="H27" s="515" t="s">
        <v>23</v>
      </c>
      <c r="I27" s="517" t="s">
        <v>24</v>
      </c>
      <c r="J27" s="518"/>
      <c r="K27" s="492" t="s">
        <v>25</v>
      </c>
      <c r="L27" s="494" t="s">
        <v>26</v>
      </c>
      <c r="M27" s="36"/>
      <c r="R27" s="326"/>
      <c r="S27" s="326"/>
    </row>
    <row r="28" spans="1:19" ht="46.5" customHeight="1">
      <c r="A28" s="511"/>
      <c r="B28" s="512"/>
      <c r="C28" s="512"/>
      <c r="D28" s="512"/>
      <c r="E28" s="512"/>
      <c r="F28" s="512"/>
      <c r="G28" s="514"/>
      <c r="H28" s="516"/>
      <c r="I28" s="37" t="s">
        <v>27</v>
      </c>
      <c r="J28" s="38" t="s">
        <v>28</v>
      </c>
      <c r="K28" s="493"/>
      <c r="L28" s="495"/>
      <c r="R28" s="326"/>
      <c r="S28" s="326"/>
    </row>
    <row r="29" spans="1:19" ht="11.25" customHeight="1">
      <c r="A29" s="506" t="s">
        <v>29</v>
      </c>
      <c r="B29" s="507"/>
      <c r="C29" s="507"/>
      <c r="D29" s="507"/>
      <c r="E29" s="507"/>
      <c r="F29" s="508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  <c r="R29" s="326"/>
      <c r="S29" s="326"/>
    </row>
    <row r="30" spans="1:19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23700</v>
      </c>
      <c r="J30" s="49">
        <f>SUM(J31+J42+J61+J82+J89+J109+J131+J150+J160)</f>
        <v>2100</v>
      </c>
      <c r="K30" s="50">
        <f>SUM(K31+K42+K61+K82+K89+K109+K131+K150+K160)</f>
        <v>1593.5</v>
      </c>
      <c r="L30" s="49">
        <f>SUM(L31+L42+L61+L82+L89+L109+L131+L150+L160)</f>
        <v>1593.5</v>
      </c>
    </row>
    <row r="31" spans="1:19" ht="16.5" hidden="1" customHeight="1" collapsed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0</v>
      </c>
      <c r="J31" s="49">
        <f>SUM(J32+J38)</f>
        <v>0</v>
      </c>
      <c r="K31" s="58">
        <f>SUM(K32+K38)</f>
        <v>0</v>
      </c>
      <c r="L31" s="59">
        <f>SUM(L32+L38)</f>
        <v>0</v>
      </c>
      <c r="R31" s="326"/>
      <c r="S31" s="326"/>
    </row>
    <row r="32" spans="1:19" ht="14.25" hidden="1" customHeight="1" collapsed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0</v>
      </c>
      <c r="J32" s="49">
        <f>SUM(J33)</f>
        <v>0</v>
      </c>
      <c r="K32" s="50">
        <f>SUM(K33)</f>
        <v>0</v>
      </c>
      <c r="L32" s="49">
        <f>SUM(L33)</f>
        <v>0</v>
      </c>
      <c r="Q32" s="64"/>
      <c r="R32" s="326"/>
      <c r="S32" s="326"/>
    </row>
    <row r="33" spans="1:19" ht="13.5" hidden="1" customHeight="1" collapsed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0</v>
      </c>
      <c r="J33" s="49">
        <f t="shared" ref="J33:L34" si="0">SUM(J34)</f>
        <v>0</v>
      </c>
      <c r="K33" s="49">
        <f t="shared" si="0"/>
        <v>0</v>
      </c>
      <c r="L33" s="49">
        <f t="shared" si="0"/>
        <v>0</v>
      </c>
      <c r="Q33" s="64"/>
      <c r="R33" s="64"/>
    </row>
    <row r="34" spans="1:19" ht="14.25" hidden="1" customHeight="1" collapsed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0</v>
      </c>
      <c r="J34" s="50">
        <f t="shared" si="0"/>
        <v>0</v>
      </c>
      <c r="K34" s="50">
        <f t="shared" si="0"/>
        <v>0</v>
      </c>
      <c r="L34" s="50">
        <f t="shared" si="0"/>
        <v>0</v>
      </c>
      <c r="Q34" s="64"/>
      <c r="R34" s="64"/>
    </row>
    <row r="35" spans="1:19" ht="14.25" hidden="1" customHeight="1" collapsed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0</v>
      </c>
      <c r="J35" s="67">
        <v>0</v>
      </c>
      <c r="K35" s="67">
        <v>0</v>
      </c>
      <c r="L35" s="67">
        <v>0</v>
      </c>
      <c r="Q35" s="64"/>
      <c r="R35" s="64"/>
    </row>
    <row r="36" spans="1:19" ht="12.75" hidden="1" customHeight="1" collapsed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 collapsed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 collapsed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0</v>
      </c>
      <c r="J38" s="49">
        <f t="shared" si="1"/>
        <v>0</v>
      </c>
      <c r="K38" s="50">
        <f t="shared" si="1"/>
        <v>0</v>
      </c>
      <c r="L38" s="49">
        <f t="shared" si="1"/>
        <v>0</v>
      </c>
      <c r="Q38" s="64"/>
      <c r="R38" s="64"/>
    </row>
    <row r="39" spans="1:19" ht="15.75" hidden="1" customHeight="1" collapsed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0</v>
      </c>
      <c r="J39" s="49">
        <f t="shared" si="1"/>
        <v>0</v>
      </c>
      <c r="K39" s="49">
        <f t="shared" si="1"/>
        <v>0</v>
      </c>
      <c r="L39" s="49">
        <f t="shared" si="1"/>
        <v>0</v>
      </c>
      <c r="Q39" s="64"/>
    </row>
    <row r="40" spans="1:19" ht="13.5" hidden="1" customHeight="1" collapsed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0</v>
      </c>
      <c r="J40" s="49">
        <f t="shared" si="1"/>
        <v>0</v>
      </c>
      <c r="K40" s="49">
        <f t="shared" si="1"/>
        <v>0</v>
      </c>
      <c r="L40" s="49">
        <f t="shared" si="1"/>
        <v>0</v>
      </c>
      <c r="Q40" s="64"/>
      <c r="R40" s="64"/>
    </row>
    <row r="41" spans="1:19" ht="14.25" hidden="1" customHeight="1" collapsed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0</v>
      </c>
      <c r="J41" s="67">
        <v>0</v>
      </c>
      <c r="K41" s="67">
        <v>0</v>
      </c>
      <c r="L41" s="67">
        <v>0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23700</v>
      </c>
      <c r="J42" s="72">
        <f t="shared" si="2"/>
        <v>2100</v>
      </c>
      <c r="K42" s="71">
        <f t="shared" si="2"/>
        <v>1593.5</v>
      </c>
      <c r="L42" s="71">
        <f t="shared" si="2"/>
        <v>1593.5</v>
      </c>
    </row>
    <row r="43" spans="1:19" ht="27" hidden="1" customHeight="1" collapsed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23700</v>
      </c>
      <c r="J43" s="50">
        <f t="shared" si="2"/>
        <v>2100</v>
      </c>
      <c r="K43" s="49">
        <f t="shared" si="2"/>
        <v>1593.5</v>
      </c>
      <c r="L43" s="50">
        <f t="shared" si="2"/>
        <v>1593.5</v>
      </c>
      <c r="Q43" s="64"/>
      <c r="S43" s="64"/>
    </row>
    <row r="44" spans="1:19" ht="15.75" hidden="1" customHeight="1" collapsed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23700</v>
      </c>
      <c r="J44" s="50">
        <f t="shared" si="2"/>
        <v>2100</v>
      </c>
      <c r="K44" s="59">
        <f t="shared" si="2"/>
        <v>1593.5</v>
      </c>
      <c r="L44" s="59">
        <f t="shared" si="2"/>
        <v>1593.5</v>
      </c>
      <c r="Q44" s="64"/>
      <c r="R44" s="64"/>
    </row>
    <row r="45" spans="1:19" ht="24.75" hidden="1" customHeight="1" collapsed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23700</v>
      </c>
      <c r="J45" s="78">
        <f>SUM(J46:J60)</f>
        <v>2100</v>
      </c>
      <c r="K45" s="79">
        <f>SUM(K46:K60)</f>
        <v>1593.5</v>
      </c>
      <c r="L45" s="79">
        <f>SUM(L46:L60)</f>
        <v>1593.5</v>
      </c>
      <c r="Q45" s="64"/>
      <c r="R45" s="64"/>
    </row>
    <row r="46" spans="1:19" ht="15.75" hidden="1" customHeight="1" collapsed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 collapsed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 collapsed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 collapsed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 collapsed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 collapsed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 collapsed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 collapsed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 collapsed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16600</v>
      </c>
      <c r="J55" s="67">
        <v>1100</v>
      </c>
      <c r="K55" s="67">
        <v>1050</v>
      </c>
      <c r="L55" s="67">
        <v>1050</v>
      </c>
      <c r="Q55" s="64"/>
      <c r="R55" s="64"/>
    </row>
    <row r="56" spans="1:19" ht="27.75" hidden="1" customHeight="1" collapsed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 collapsed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7100</v>
      </c>
      <c r="J58" s="67">
        <v>1000</v>
      </c>
      <c r="K58" s="67">
        <v>543.5</v>
      </c>
      <c r="L58" s="67">
        <v>543.5</v>
      </c>
      <c r="Q58" s="64"/>
      <c r="R58" s="64"/>
    </row>
    <row r="59" spans="1:19" ht="12" hidden="1" customHeight="1" collapsed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hidden="1" customHeight="1" collapsed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0</v>
      </c>
      <c r="J60" s="67">
        <v>0</v>
      </c>
      <c r="K60" s="67">
        <v>0</v>
      </c>
      <c r="L60" s="67">
        <v>0</v>
      </c>
      <c r="Q60" s="64"/>
      <c r="R60" s="64"/>
    </row>
    <row r="61" spans="1:19" ht="14.25" hidden="1" customHeight="1" collapsed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 collapsed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 collapsed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 collapsed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9" s="92" customFormat="1" ht="25.5" hidden="1" customHeight="1" collapsed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9" ht="19.5" hidden="1" customHeight="1" collapsed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  <c r="S66" s="326"/>
    </row>
    <row r="67" spans="1:19" ht="16.5" hidden="1" customHeight="1" collapsed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  <c r="S67" s="326"/>
    </row>
    <row r="68" spans="1:19" ht="29.25" hidden="1" customHeight="1" collapsed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  <c r="S68" s="326"/>
    </row>
    <row r="69" spans="1:19" ht="27" hidden="1" customHeight="1" collapsed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  <c r="S69" s="326"/>
    </row>
    <row r="70" spans="1:19" s="92" customFormat="1" ht="27" hidden="1" customHeight="1" collapsed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9" ht="16.5" hidden="1" customHeight="1" collapsed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  <c r="S71" s="326"/>
    </row>
    <row r="72" spans="1:19" ht="15" hidden="1" customHeight="1" collapsed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  <c r="S72" s="326"/>
    </row>
    <row r="73" spans="1:19" ht="27.75" hidden="1" customHeight="1" collapsed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  <c r="S73" s="326"/>
    </row>
    <row r="74" spans="1:19" ht="26.25" hidden="1" customHeight="1" collapsed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  <c r="S74" s="326"/>
    </row>
    <row r="75" spans="1:19" ht="15" hidden="1" customHeight="1" collapsed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  <c r="S75" s="326"/>
    </row>
    <row r="76" spans="1:19" ht="16.5" hidden="1" customHeight="1" collapsed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  <c r="S76" s="326"/>
    </row>
    <row r="77" spans="1:19" ht="17.25" hidden="1" customHeight="1" collapsed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  <c r="S77" s="326"/>
    </row>
    <row r="78" spans="1:19" ht="12.75" hidden="1" customHeight="1" collapsed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  <c r="S78" s="326"/>
    </row>
    <row r="79" spans="1:19" ht="12" hidden="1" customHeight="1" collapsed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  <c r="S79" s="326"/>
    </row>
    <row r="80" spans="1:19" ht="15.75" hidden="1" customHeight="1" collapsed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  <c r="S80" s="326"/>
    </row>
    <row r="81" spans="1:19" ht="13.5" hidden="1" customHeight="1" collapsed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  <c r="M81" s="326"/>
      <c r="N81" s="326"/>
      <c r="O81" s="326"/>
      <c r="P81" s="326"/>
      <c r="Q81" s="326"/>
      <c r="R81" s="326"/>
      <c r="S81" s="326"/>
    </row>
    <row r="82" spans="1:19" ht="16.5" hidden="1" customHeight="1" collapsed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  <c r="M82" s="326"/>
      <c r="N82" s="326"/>
      <c r="O82" s="326"/>
      <c r="P82" s="326"/>
      <c r="Q82" s="326"/>
      <c r="R82" s="326"/>
      <c r="S82" s="326"/>
    </row>
    <row r="83" spans="1:19" ht="15.75" hidden="1" customHeight="1" collapsed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  <c r="M83" s="326"/>
      <c r="N83" s="326"/>
      <c r="O83" s="326"/>
      <c r="P83" s="326"/>
      <c r="Q83" s="326"/>
      <c r="R83" s="326"/>
      <c r="S83" s="326"/>
    </row>
    <row r="84" spans="1:19" ht="17.25" hidden="1" customHeight="1" collapsed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  <c r="M84" s="326"/>
      <c r="N84" s="326"/>
      <c r="O84" s="326"/>
      <c r="P84" s="326"/>
      <c r="Q84" s="326"/>
      <c r="R84" s="326"/>
      <c r="S84" s="326"/>
    </row>
    <row r="85" spans="1:19" ht="18" hidden="1" customHeight="1" collapsed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  <c r="M85" s="326"/>
      <c r="N85" s="326"/>
      <c r="O85" s="326"/>
      <c r="P85" s="326"/>
      <c r="Q85" s="326"/>
      <c r="R85" s="326"/>
      <c r="S85" s="326"/>
    </row>
    <row r="86" spans="1:19" ht="14.25" hidden="1" customHeight="1" collapsed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  <c r="M86" s="326"/>
      <c r="N86" s="326"/>
      <c r="O86" s="326"/>
      <c r="P86" s="326"/>
      <c r="Q86" s="326"/>
      <c r="R86" s="326"/>
      <c r="S86" s="326"/>
    </row>
    <row r="87" spans="1:19" ht="13.5" hidden="1" customHeight="1" collapsed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  <c r="M87" s="326"/>
      <c r="N87" s="326"/>
      <c r="O87" s="326"/>
      <c r="P87" s="326"/>
      <c r="Q87" s="326"/>
      <c r="R87" s="326"/>
      <c r="S87" s="326"/>
    </row>
    <row r="88" spans="1:19" hidden="1" collapsed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  <c r="M88" s="326"/>
      <c r="N88" s="326"/>
      <c r="O88" s="326"/>
      <c r="P88" s="326"/>
      <c r="Q88" s="326"/>
      <c r="R88" s="326"/>
      <c r="S88" s="326"/>
    </row>
    <row r="89" spans="1:19" hidden="1" collapsed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  <c r="M89" s="326"/>
      <c r="N89" s="326"/>
      <c r="O89" s="326"/>
      <c r="P89" s="326"/>
      <c r="Q89" s="326"/>
      <c r="R89" s="326"/>
      <c r="S89" s="326"/>
    </row>
    <row r="90" spans="1:19" hidden="1" collapsed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  <c r="M90" s="326"/>
      <c r="N90" s="326"/>
      <c r="O90" s="326"/>
      <c r="P90" s="326"/>
      <c r="Q90" s="326"/>
      <c r="R90" s="326"/>
      <c r="S90" s="326"/>
    </row>
    <row r="91" spans="1:19" hidden="1" collapsed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  <c r="M91" s="326"/>
      <c r="N91" s="326"/>
      <c r="O91" s="326"/>
      <c r="P91" s="326"/>
      <c r="Q91" s="326"/>
      <c r="R91" s="326"/>
      <c r="S91" s="326"/>
    </row>
    <row r="92" spans="1:19" hidden="1" collapsed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  <c r="M92" s="326"/>
      <c r="N92" s="326"/>
      <c r="O92" s="326"/>
      <c r="P92" s="326"/>
      <c r="Q92" s="326"/>
      <c r="R92" s="326"/>
      <c r="S92" s="326"/>
    </row>
    <row r="93" spans="1:19" ht="25.5" hidden="1" customHeight="1" collapsed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  <c r="M93" s="326"/>
      <c r="N93" s="326"/>
      <c r="O93" s="326"/>
      <c r="P93" s="326"/>
      <c r="Q93" s="326"/>
      <c r="R93" s="326"/>
      <c r="S93" s="326"/>
    </row>
    <row r="94" spans="1:19" ht="15.75" hidden="1" customHeight="1" collapsed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  <c r="M94" s="326"/>
      <c r="N94" s="326"/>
      <c r="O94" s="326"/>
      <c r="P94" s="326"/>
      <c r="Q94" s="326"/>
      <c r="R94" s="326"/>
      <c r="S94" s="326"/>
    </row>
    <row r="95" spans="1:19" ht="12" hidden="1" customHeight="1" collapsed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  <c r="M95" s="326"/>
      <c r="N95" s="326"/>
      <c r="O95" s="326"/>
      <c r="P95" s="326"/>
      <c r="Q95" s="326"/>
      <c r="R95" s="326"/>
      <c r="S95" s="326"/>
    </row>
    <row r="96" spans="1:19" ht="15.75" hidden="1" customHeight="1" collapsed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  <c r="M96" s="326"/>
      <c r="N96" s="326"/>
      <c r="O96" s="326"/>
      <c r="P96" s="326"/>
      <c r="Q96" s="326"/>
      <c r="R96" s="326"/>
      <c r="S96" s="326"/>
    </row>
    <row r="97" spans="1:19" ht="15" hidden="1" customHeight="1" collapsed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  <c r="M97" s="326"/>
      <c r="N97" s="326"/>
      <c r="O97" s="326"/>
      <c r="P97" s="326"/>
      <c r="Q97" s="326"/>
      <c r="R97" s="326"/>
      <c r="S97" s="326"/>
    </row>
    <row r="98" spans="1:19" ht="25.5" hidden="1" customHeight="1" collapsed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  <c r="M98" s="326"/>
      <c r="N98" s="326"/>
      <c r="O98" s="326"/>
      <c r="P98" s="326"/>
      <c r="Q98" s="326"/>
      <c r="R98" s="326"/>
      <c r="S98" s="326"/>
    </row>
    <row r="99" spans="1:19" ht="25.5" hidden="1" customHeight="1" collapsed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  <c r="M99" s="326"/>
      <c r="N99" s="326"/>
      <c r="O99" s="326"/>
      <c r="P99" s="326"/>
      <c r="Q99" s="326"/>
      <c r="R99" s="326"/>
      <c r="S99" s="326"/>
    </row>
    <row r="100" spans="1:19" ht="28.5" hidden="1" customHeight="1" collapsed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 t="shared" ref="I100:L101" si="7">I101</f>
        <v>0</v>
      </c>
      <c r="J100" s="91">
        <f t="shared" si="7"/>
        <v>0</v>
      </c>
      <c r="K100" s="50">
        <f t="shared" si="7"/>
        <v>0</v>
      </c>
      <c r="L100" s="49">
        <f t="shared" si="7"/>
        <v>0</v>
      </c>
      <c r="M100" s="326"/>
      <c r="N100" s="326"/>
      <c r="O100" s="326"/>
      <c r="P100" s="326"/>
      <c r="Q100" s="326"/>
      <c r="R100" s="326"/>
      <c r="S100" s="326"/>
    </row>
    <row r="101" spans="1:19" ht="27" hidden="1" customHeight="1" collapsed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 t="shared" si="7"/>
        <v>0</v>
      </c>
      <c r="J101" s="91">
        <f t="shared" si="7"/>
        <v>0</v>
      </c>
      <c r="K101" s="50">
        <f t="shared" si="7"/>
        <v>0</v>
      </c>
      <c r="L101" s="49">
        <f t="shared" si="7"/>
        <v>0</v>
      </c>
      <c r="M101" s="326"/>
      <c r="N101" s="326"/>
      <c r="O101" s="326"/>
      <c r="P101" s="326"/>
      <c r="Q101" s="326"/>
      <c r="R101" s="326"/>
      <c r="S101" s="326"/>
    </row>
    <row r="102" spans="1:19" ht="30" hidden="1" customHeight="1" collapsed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  <c r="M102" s="326"/>
      <c r="N102" s="326"/>
      <c r="O102" s="326"/>
      <c r="P102" s="326"/>
      <c r="Q102" s="326"/>
      <c r="R102" s="326"/>
      <c r="S102" s="326"/>
    </row>
    <row r="103" spans="1:19" ht="26.25" hidden="1" customHeight="1" collapsed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  <c r="M103" s="326"/>
      <c r="N103" s="326"/>
      <c r="O103" s="326"/>
      <c r="P103" s="326"/>
      <c r="Q103" s="326"/>
      <c r="R103" s="326"/>
      <c r="S103" s="326"/>
    </row>
    <row r="104" spans="1:19" ht="26.25" hidden="1" customHeight="1" collapsed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  <c r="M104" s="326"/>
      <c r="N104" s="326"/>
      <c r="O104" s="326"/>
      <c r="P104" s="326"/>
      <c r="Q104" s="326"/>
      <c r="R104" s="326"/>
      <c r="S104" s="326"/>
    </row>
    <row r="105" spans="1:19" ht="27.75" hidden="1" customHeight="1" collapsed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  <c r="M105" s="326"/>
      <c r="N105" s="326"/>
      <c r="O105" s="326"/>
      <c r="P105" s="326"/>
      <c r="Q105" s="326"/>
      <c r="R105" s="326"/>
      <c r="S105" s="326"/>
    </row>
    <row r="106" spans="1:19" ht="25.5" hidden="1" customHeight="1" collapsed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  <c r="M106" s="326"/>
      <c r="N106" s="326"/>
      <c r="O106" s="326"/>
      <c r="P106" s="326"/>
      <c r="Q106" s="326"/>
      <c r="R106" s="326"/>
      <c r="S106" s="326"/>
    </row>
    <row r="107" spans="1:19" ht="30" hidden="1" customHeight="1" collapsed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  <c r="M107" s="326"/>
      <c r="N107" s="326"/>
      <c r="O107" s="326"/>
      <c r="P107" s="326"/>
      <c r="Q107" s="326"/>
      <c r="R107" s="326"/>
      <c r="S107" s="326"/>
    </row>
    <row r="108" spans="1:19" ht="18" hidden="1" customHeight="1" collapsed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  <c r="M108" s="326"/>
      <c r="N108" s="326"/>
      <c r="O108" s="326"/>
      <c r="P108" s="326"/>
      <c r="Q108" s="326"/>
      <c r="R108" s="326"/>
      <c r="S108" s="326"/>
    </row>
    <row r="109" spans="1:19" ht="16.5" hidden="1" customHeight="1" collapsed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  <c r="M109" s="326"/>
      <c r="N109" s="326"/>
      <c r="O109" s="326"/>
      <c r="P109" s="326"/>
      <c r="Q109" s="326"/>
      <c r="R109" s="326"/>
      <c r="S109" s="326"/>
    </row>
    <row r="110" spans="1:19" ht="14.25" hidden="1" customHeight="1" collapsed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8">I111</f>
        <v>0</v>
      </c>
      <c r="J110" s="94">
        <f t="shared" si="8"/>
        <v>0</v>
      </c>
      <c r="K110" s="58">
        <f t="shared" si="8"/>
        <v>0</v>
      </c>
      <c r="L110" s="59">
        <f t="shared" si="8"/>
        <v>0</v>
      </c>
      <c r="M110" s="326"/>
      <c r="N110" s="326"/>
      <c r="O110" s="326"/>
      <c r="P110" s="326"/>
      <c r="Q110" s="326"/>
      <c r="R110" s="326"/>
      <c r="S110" s="326"/>
    </row>
    <row r="111" spans="1:19" ht="14.25" hidden="1" customHeight="1" collapsed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8"/>
        <v>0</v>
      </c>
      <c r="J111" s="91">
        <f t="shared" si="8"/>
        <v>0</v>
      </c>
      <c r="K111" s="50">
        <f t="shared" si="8"/>
        <v>0</v>
      </c>
      <c r="L111" s="49">
        <f t="shared" si="8"/>
        <v>0</v>
      </c>
      <c r="M111" s="326"/>
      <c r="N111" s="326"/>
      <c r="O111" s="326"/>
      <c r="P111" s="326"/>
      <c r="Q111" s="326"/>
      <c r="R111" s="326"/>
      <c r="S111" s="326"/>
    </row>
    <row r="112" spans="1:19" hidden="1" collapsed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  <c r="M112" s="326"/>
      <c r="N112" s="326"/>
      <c r="O112" s="326"/>
      <c r="P112" s="326"/>
      <c r="Q112" s="326"/>
      <c r="R112" s="326"/>
      <c r="S112" s="326"/>
    </row>
    <row r="113" spans="1:19" ht="13.5" hidden="1" customHeight="1" collapsed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  <c r="M113" s="326"/>
      <c r="N113" s="326"/>
      <c r="O113" s="326"/>
      <c r="P113" s="326"/>
      <c r="Q113" s="326"/>
      <c r="R113" s="326"/>
      <c r="S113" s="326"/>
    </row>
    <row r="114" spans="1:19" hidden="1" collapsed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  <c r="M114" s="326"/>
      <c r="N114" s="326"/>
      <c r="O114" s="326"/>
      <c r="P114" s="326"/>
      <c r="Q114" s="326"/>
      <c r="R114" s="326"/>
      <c r="S114" s="326"/>
    </row>
    <row r="115" spans="1:19" ht="25.5" hidden="1" customHeight="1" collapsed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9">I116</f>
        <v>0</v>
      </c>
      <c r="J115" s="91">
        <f t="shared" si="9"/>
        <v>0</v>
      </c>
      <c r="K115" s="50">
        <f t="shared" si="9"/>
        <v>0</v>
      </c>
      <c r="L115" s="49">
        <f t="shared" si="9"/>
        <v>0</v>
      </c>
      <c r="M115" s="326"/>
      <c r="N115" s="326"/>
      <c r="O115" s="326"/>
      <c r="P115" s="326"/>
      <c r="Q115" s="326"/>
      <c r="R115" s="326"/>
      <c r="S115" s="326"/>
    </row>
    <row r="116" spans="1:19" ht="14.25" hidden="1" customHeight="1" collapsed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9"/>
        <v>0</v>
      </c>
      <c r="J116" s="91">
        <f t="shared" si="9"/>
        <v>0</v>
      </c>
      <c r="K116" s="50">
        <f t="shared" si="9"/>
        <v>0</v>
      </c>
      <c r="L116" s="49">
        <f t="shared" si="9"/>
        <v>0</v>
      </c>
      <c r="M116" s="326"/>
      <c r="N116" s="326"/>
      <c r="O116" s="326"/>
      <c r="P116" s="326"/>
      <c r="Q116" s="326"/>
      <c r="R116" s="326"/>
      <c r="S116" s="326"/>
    </row>
    <row r="117" spans="1:19" ht="14.25" hidden="1" customHeight="1" collapsed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9"/>
        <v>0</v>
      </c>
      <c r="J117" s="102">
        <f t="shared" si="9"/>
        <v>0</v>
      </c>
      <c r="K117" s="103">
        <f t="shared" si="9"/>
        <v>0</v>
      </c>
      <c r="L117" s="101">
        <f t="shared" si="9"/>
        <v>0</v>
      </c>
      <c r="M117" s="326"/>
      <c r="N117" s="326"/>
      <c r="O117" s="326"/>
      <c r="P117" s="326"/>
      <c r="Q117" s="326"/>
      <c r="R117" s="326"/>
      <c r="S117" s="326"/>
    </row>
    <row r="118" spans="1:19" ht="25.5" hidden="1" customHeight="1" collapsed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  <c r="M118" s="326"/>
      <c r="N118" s="326"/>
      <c r="O118" s="326"/>
      <c r="P118" s="326"/>
      <c r="Q118" s="326"/>
      <c r="R118" s="326"/>
      <c r="S118" s="326"/>
    </row>
    <row r="119" spans="1:19" ht="26.25" hidden="1" customHeight="1" collapsed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10">I120</f>
        <v>0</v>
      </c>
      <c r="J119" s="93">
        <f t="shared" si="10"/>
        <v>0</v>
      </c>
      <c r="K119" s="72">
        <f t="shared" si="10"/>
        <v>0</v>
      </c>
      <c r="L119" s="71">
        <f t="shared" si="10"/>
        <v>0</v>
      </c>
      <c r="M119" s="326"/>
      <c r="N119" s="326"/>
      <c r="O119" s="326"/>
      <c r="P119" s="326"/>
      <c r="Q119" s="326"/>
      <c r="R119" s="326"/>
      <c r="S119" s="326"/>
    </row>
    <row r="120" spans="1:19" ht="25.5" hidden="1" customHeight="1" collapsed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10"/>
        <v>0</v>
      </c>
      <c r="J120" s="91">
        <f t="shared" si="10"/>
        <v>0</v>
      </c>
      <c r="K120" s="50">
        <f t="shared" si="10"/>
        <v>0</v>
      </c>
      <c r="L120" s="49">
        <f t="shared" si="10"/>
        <v>0</v>
      </c>
      <c r="M120" s="326"/>
      <c r="N120" s="326"/>
      <c r="O120" s="326"/>
      <c r="P120" s="326"/>
      <c r="Q120" s="326"/>
      <c r="R120" s="326"/>
      <c r="S120" s="326"/>
    </row>
    <row r="121" spans="1:19" ht="26.25" hidden="1" customHeight="1" collapsed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10"/>
        <v>0</v>
      </c>
      <c r="J121" s="91">
        <f t="shared" si="10"/>
        <v>0</v>
      </c>
      <c r="K121" s="50">
        <f t="shared" si="10"/>
        <v>0</v>
      </c>
      <c r="L121" s="49">
        <f t="shared" si="10"/>
        <v>0</v>
      </c>
      <c r="M121" s="326"/>
      <c r="N121" s="326"/>
      <c r="O121" s="326"/>
      <c r="P121" s="326"/>
      <c r="Q121" s="326"/>
      <c r="R121" s="326"/>
      <c r="S121" s="326"/>
    </row>
    <row r="122" spans="1:19" ht="27" hidden="1" customHeight="1" collapsed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  <c r="M122" s="326"/>
      <c r="N122" s="326"/>
      <c r="O122" s="326"/>
      <c r="P122" s="326"/>
      <c r="Q122" s="326"/>
      <c r="R122" s="326"/>
      <c r="S122" s="326"/>
    </row>
    <row r="123" spans="1:19" ht="25.5" hidden="1" customHeight="1" collapsed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1">I124</f>
        <v>0</v>
      </c>
      <c r="J123" s="93">
        <f t="shared" si="11"/>
        <v>0</v>
      </c>
      <c r="K123" s="72">
        <f t="shared" si="11"/>
        <v>0</v>
      </c>
      <c r="L123" s="71">
        <f t="shared" si="11"/>
        <v>0</v>
      </c>
      <c r="M123" s="326"/>
      <c r="N123" s="326"/>
      <c r="O123" s="326"/>
      <c r="P123" s="326"/>
      <c r="Q123" s="326"/>
      <c r="R123" s="326"/>
      <c r="S123" s="326"/>
    </row>
    <row r="124" spans="1:19" ht="27" hidden="1" customHeight="1" collapsed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1"/>
        <v>0</v>
      </c>
      <c r="J124" s="91">
        <f t="shared" si="11"/>
        <v>0</v>
      </c>
      <c r="K124" s="50">
        <f t="shared" si="11"/>
        <v>0</v>
      </c>
      <c r="L124" s="49">
        <f t="shared" si="11"/>
        <v>0</v>
      </c>
      <c r="M124" s="326"/>
      <c r="N124" s="326"/>
      <c r="O124" s="326"/>
      <c r="P124" s="326"/>
      <c r="Q124" s="326"/>
      <c r="R124" s="326"/>
      <c r="S124" s="326"/>
    </row>
    <row r="125" spans="1:19" ht="27" hidden="1" customHeight="1" collapsed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1"/>
        <v>0</v>
      </c>
      <c r="J125" s="91">
        <f t="shared" si="11"/>
        <v>0</v>
      </c>
      <c r="K125" s="50">
        <f t="shared" si="11"/>
        <v>0</v>
      </c>
      <c r="L125" s="49">
        <f t="shared" si="11"/>
        <v>0</v>
      </c>
      <c r="M125" s="326"/>
      <c r="N125" s="326"/>
      <c r="O125" s="326"/>
      <c r="P125" s="326"/>
      <c r="Q125" s="326"/>
      <c r="R125" s="326"/>
      <c r="S125" s="326"/>
    </row>
    <row r="126" spans="1:19" ht="27.75" hidden="1" customHeight="1" collapsed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  <c r="M126" s="326"/>
      <c r="N126" s="326"/>
      <c r="O126" s="326"/>
      <c r="P126" s="326"/>
      <c r="Q126" s="326"/>
      <c r="R126" s="326"/>
      <c r="S126" s="326"/>
    </row>
    <row r="127" spans="1:19" ht="27" hidden="1" customHeight="1" collapsed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2">I128</f>
        <v>0</v>
      </c>
      <c r="J127" s="105">
        <f t="shared" si="12"/>
        <v>0</v>
      </c>
      <c r="K127" s="79">
        <f t="shared" si="12"/>
        <v>0</v>
      </c>
      <c r="L127" s="78">
        <f t="shared" si="12"/>
        <v>0</v>
      </c>
      <c r="M127" s="326"/>
      <c r="N127" s="326"/>
      <c r="O127" s="326"/>
      <c r="P127" s="326"/>
      <c r="Q127" s="326"/>
      <c r="R127" s="326"/>
      <c r="S127" s="326"/>
    </row>
    <row r="128" spans="1:19" ht="29.25" hidden="1" customHeight="1" collapsed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2"/>
        <v>0</v>
      </c>
      <c r="J128" s="91">
        <f t="shared" si="12"/>
        <v>0</v>
      </c>
      <c r="K128" s="50">
        <f t="shared" si="12"/>
        <v>0</v>
      </c>
      <c r="L128" s="49">
        <f t="shared" si="12"/>
        <v>0</v>
      </c>
      <c r="M128" s="326"/>
      <c r="N128" s="326"/>
      <c r="O128" s="326"/>
      <c r="P128" s="326"/>
      <c r="Q128" s="326"/>
      <c r="R128" s="326"/>
      <c r="S128" s="326"/>
    </row>
    <row r="129" spans="1:19" ht="25.5" hidden="1" customHeight="1" collapsed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2"/>
        <v>0</v>
      </c>
      <c r="J129" s="91">
        <f t="shared" si="12"/>
        <v>0</v>
      </c>
      <c r="K129" s="50">
        <f t="shared" si="12"/>
        <v>0</v>
      </c>
      <c r="L129" s="49">
        <f t="shared" si="12"/>
        <v>0</v>
      </c>
      <c r="M129" s="326"/>
      <c r="N129" s="326"/>
      <c r="O129" s="326"/>
      <c r="P129" s="326"/>
      <c r="Q129" s="326"/>
      <c r="R129" s="326"/>
      <c r="S129" s="326"/>
    </row>
    <row r="130" spans="1:19" ht="27.75" hidden="1" customHeight="1" collapsed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  <c r="M130" s="326"/>
      <c r="N130" s="326"/>
      <c r="O130" s="326"/>
      <c r="P130" s="326"/>
      <c r="Q130" s="326"/>
      <c r="R130" s="326"/>
      <c r="S130" s="326"/>
    </row>
    <row r="131" spans="1:19" ht="14.25" hidden="1" customHeight="1" collapsed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  <c r="M131" s="326"/>
      <c r="N131" s="326"/>
      <c r="O131" s="326"/>
      <c r="P131" s="326"/>
      <c r="Q131" s="326"/>
      <c r="R131" s="326"/>
      <c r="S131" s="326"/>
    </row>
    <row r="132" spans="1:19" hidden="1" collapsed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3">I133</f>
        <v>0</v>
      </c>
      <c r="J132" s="91">
        <f t="shared" si="13"/>
        <v>0</v>
      </c>
      <c r="K132" s="50">
        <f t="shared" si="13"/>
        <v>0</v>
      </c>
      <c r="L132" s="49">
        <f t="shared" si="13"/>
        <v>0</v>
      </c>
      <c r="M132" s="326"/>
      <c r="N132" s="326"/>
      <c r="O132" s="326"/>
      <c r="P132" s="326"/>
      <c r="Q132" s="326"/>
      <c r="R132" s="326"/>
      <c r="S132" s="326"/>
    </row>
    <row r="133" spans="1:19" ht="14.25" hidden="1" customHeight="1" collapsed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3"/>
        <v>0</v>
      </c>
      <c r="J133" s="91">
        <f t="shared" si="13"/>
        <v>0</v>
      </c>
      <c r="K133" s="50">
        <f t="shared" si="13"/>
        <v>0</v>
      </c>
      <c r="L133" s="49">
        <f t="shared" si="13"/>
        <v>0</v>
      </c>
      <c r="M133" s="326"/>
      <c r="N133" s="326"/>
      <c r="O133" s="326"/>
      <c r="P133" s="326"/>
      <c r="Q133" s="326"/>
      <c r="R133" s="326"/>
      <c r="S133" s="326"/>
    </row>
    <row r="134" spans="1:19" ht="15.75" hidden="1" customHeight="1" collapsed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  <c r="M134" s="326"/>
      <c r="N134" s="326"/>
      <c r="O134" s="326"/>
      <c r="P134" s="326"/>
      <c r="Q134" s="326"/>
      <c r="R134" s="326"/>
      <c r="S134" s="326"/>
    </row>
    <row r="135" spans="1:19" ht="14.25" hidden="1" customHeight="1" collapsed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  <c r="M135" s="326"/>
      <c r="N135" s="326"/>
      <c r="O135" s="326"/>
      <c r="P135" s="326"/>
      <c r="Q135" s="326"/>
      <c r="R135" s="326"/>
      <c r="S135" s="326"/>
    </row>
    <row r="136" spans="1:19" ht="14.25" hidden="1" customHeight="1" collapsed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  <c r="M136" s="326"/>
      <c r="N136" s="326"/>
      <c r="O136" s="326"/>
      <c r="P136" s="326"/>
      <c r="Q136" s="326"/>
      <c r="R136" s="326"/>
      <c r="S136" s="326"/>
    </row>
    <row r="137" spans="1:19" ht="25.5" hidden="1" customHeight="1" collapsed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4">I138</f>
        <v>0</v>
      </c>
      <c r="J137" s="94">
        <f t="shared" si="14"/>
        <v>0</v>
      </c>
      <c r="K137" s="58">
        <f t="shared" si="14"/>
        <v>0</v>
      </c>
      <c r="L137" s="59">
        <f t="shared" si="14"/>
        <v>0</v>
      </c>
      <c r="M137" s="326"/>
      <c r="N137" s="326"/>
      <c r="O137" s="326"/>
      <c r="P137" s="326"/>
      <c r="Q137" s="326"/>
      <c r="R137" s="326"/>
      <c r="S137" s="326"/>
    </row>
    <row r="138" spans="1:19" ht="25.5" hidden="1" customHeight="1" collapsed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4"/>
        <v>0</v>
      </c>
      <c r="J138" s="91">
        <f t="shared" si="14"/>
        <v>0</v>
      </c>
      <c r="K138" s="50">
        <f t="shared" si="14"/>
        <v>0</v>
      </c>
      <c r="L138" s="49">
        <f t="shared" si="14"/>
        <v>0</v>
      </c>
      <c r="M138" s="326"/>
      <c r="N138" s="326"/>
      <c r="O138" s="326"/>
      <c r="P138" s="326"/>
      <c r="Q138" s="326"/>
      <c r="R138" s="326"/>
      <c r="S138" s="326"/>
    </row>
    <row r="139" spans="1:19" ht="25.5" hidden="1" customHeight="1" collapsed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  <c r="M139" s="326"/>
      <c r="N139" s="326"/>
      <c r="O139" s="326"/>
      <c r="P139" s="326"/>
      <c r="Q139" s="326"/>
      <c r="R139" s="326"/>
      <c r="S139" s="326"/>
    </row>
    <row r="140" spans="1:19" ht="12" hidden="1" customHeight="1" collapsed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  <c r="M140" s="326"/>
      <c r="N140" s="326"/>
      <c r="O140" s="326"/>
      <c r="P140" s="326"/>
      <c r="Q140" s="326"/>
      <c r="R140" s="326"/>
      <c r="S140" s="326"/>
    </row>
    <row r="141" spans="1:19" ht="15" hidden="1" customHeight="1" collapsed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  <c r="M141" s="326"/>
      <c r="N141" s="326"/>
      <c r="O141" s="326"/>
      <c r="P141" s="326"/>
      <c r="Q141" s="326"/>
      <c r="R141" s="326"/>
      <c r="S141" s="326"/>
    </row>
    <row r="142" spans="1:19" ht="15" hidden="1" customHeight="1" collapsed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  <c r="M142" s="326"/>
      <c r="N142" s="326"/>
      <c r="O142" s="326"/>
      <c r="P142" s="326"/>
      <c r="Q142" s="326"/>
      <c r="R142" s="326"/>
      <c r="S142" s="326"/>
    </row>
    <row r="143" spans="1:19" ht="15" hidden="1" customHeight="1" collapsed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  <c r="M143" s="326"/>
      <c r="N143" s="326"/>
      <c r="O143" s="326"/>
      <c r="P143" s="326"/>
      <c r="Q143" s="326"/>
      <c r="R143" s="326"/>
      <c r="S143" s="326"/>
    </row>
    <row r="144" spans="1:19" ht="15" hidden="1" customHeight="1" collapsed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  <c r="M144" s="326"/>
      <c r="N144" s="326"/>
      <c r="O144" s="326"/>
      <c r="P144" s="326"/>
      <c r="Q144" s="326"/>
      <c r="R144" s="326"/>
      <c r="S144" s="326"/>
    </row>
    <row r="145" spans="1:19" hidden="1" collapsed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5">I146</f>
        <v>0</v>
      </c>
      <c r="J145" s="91">
        <f t="shared" si="15"/>
        <v>0</v>
      </c>
      <c r="K145" s="50">
        <f t="shared" si="15"/>
        <v>0</v>
      </c>
      <c r="L145" s="49">
        <f t="shared" si="15"/>
        <v>0</v>
      </c>
      <c r="M145" s="326"/>
      <c r="N145" s="326"/>
      <c r="O145" s="326"/>
      <c r="P145" s="326"/>
      <c r="Q145" s="326"/>
      <c r="R145" s="326"/>
      <c r="S145" s="326"/>
    </row>
    <row r="146" spans="1:19" hidden="1" collapsed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5"/>
        <v>0</v>
      </c>
      <c r="J146" s="105">
        <f t="shared" si="15"/>
        <v>0</v>
      </c>
      <c r="K146" s="79">
        <f t="shared" si="15"/>
        <v>0</v>
      </c>
      <c r="L146" s="78">
        <f t="shared" si="15"/>
        <v>0</v>
      </c>
      <c r="M146" s="326"/>
      <c r="N146" s="326"/>
      <c r="O146" s="326"/>
      <c r="P146" s="326"/>
      <c r="Q146" s="326"/>
      <c r="R146" s="326"/>
      <c r="S146" s="326"/>
    </row>
    <row r="147" spans="1:19" hidden="1" collapsed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  <c r="M147" s="326"/>
      <c r="N147" s="326"/>
      <c r="O147" s="326"/>
      <c r="P147" s="326"/>
      <c r="Q147" s="326"/>
      <c r="R147" s="326"/>
      <c r="S147" s="326"/>
    </row>
    <row r="148" spans="1:19" hidden="1" collapsed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0</v>
      </c>
      <c r="J148" s="106">
        <v>0</v>
      </c>
      <c r="K148" s="106">
        <v>0</v>
      </c>
      <c r="L148" s="106">
        <v>0</v>
      </c>
      <c r="M148" s="326"/>
      <c r="N148" s="326"/>
      <c r="O148" s="326"/>
      <c r="P148" s="326"/>
      <c r="Q148" s="326"/>
      <c r="R148" s="326"/>
      <c r="S148" s="326"/>
    </row>
    <row r="149" spans="1:19" ht="16.5" hidden="1" customHeight="1" collapsed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  <c r="M149" s="326"/>
      <c r="N149" s="326"/>
      <c r="O149" s="326"/>
      <c r="P149" s="326"/>
      <c r="Q149" s="326"/>
      <c r="R149" s="326"/>
      <c r="S149" s="326"/>
    </row>
    <row r="150" spans="1:19" ht="15" hidden="1" customHeight="1" collapsed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  <c r="M150" s="326"/>
      <c r="N150" s="326"/>
      <c r="O150" s="326"/>
      <c r="P150" s="326"/>
      <c r="Q150" s="326"/>
      <c r="R150" s="326"/>
      <c r="S150" s="326"/>
    </row>
    <row r="151" spans="1:19" ht="14.25" hidden="1" customHeight="1" collapsed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  <c r="M151" s="326"/>
      <c r="N151" s="326"/>
      <c r="O151" s="326"/>
      <c r="P151" s="326"/>
      <c r="Q151" s="326"/>
      <c r="R151" s="326"/>
      <c r="S151" s="326"/>
    </row>
    <row r="152" spans="1:19" ht="13.5" hidden="1" customHeight="1" collapsed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  <c r="M152" s="326"/>
      <c r="N152" s="326"/>
      <c r="O152" s="326"/>
      <c r="P152" s="326"/>
      <c r="Q152" s="326"/>
      <c r="R152" s="326"/>
      <c r="S152" s="326"/>
    </row>
    <row r="153" spans="1:19" ht="13.5" hidden="1" customHeight="1" collapsed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  <c r="M153" s="326"/>
      <c r="N153" s="326"/>
      <c r="O153" s="326"/>
      <c r="P153" s="326"/>
      <c r="Q153" s="326"/>
      <c r="R153" s="326"/>
      <c r="S153" s="326"/>
    </row>
    <row r="154" spans="1:19" ht="13.5" hidden="1" customHeight="1" collapsed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  <c r="M154" s="326"/>
      <c r="N154" s="326"/>
      <c r="O154" s="326"/>
      <c r="P154" s="326"/>
      <c r="Q154" s="326"/>
      <c r="R154" s="326"/>
      <c r="S154" s="326"/>
    </row>
    <row r="155" spans="1:19" ht="15.75" hidden="1" customHeight="1" collapsed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  <c r="M155" s="326"/>
      <c r="N155" s="326"/>
      <c r="O155" s="326"/>
      <c r="P155" s="326"/>
      <c r="Q155" s="326"/>
      <c r="R155" s="326"/>
      <c r="S155" s="326"/>
    </row>
    <row r="156" spans="1:19" hidden="1" collapsed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352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  <c r="M156" s="326"/>
      <c r="N156" s="326"/>
      <c r="O156" s="326"/>
      <c r="P156" s="326"/>
      <c r="Q156" s="326"/>
      <c r="R156" s="326"/>
      <c r="S156" s="326"/>
    </row>
    <row r="157" spans="1:19" ht="15" hidden="1" customHeight="1" collapsed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6">I158</f>
        <v>0</v>
      </c>
      <c r="J157" s="91">
        <f t="shared" si="16"/>
        <v>0</v>
      </c>
      <c r="K157" s="50">
        <f t="shared" si="16"/>
        <v>0</v>
      </c>
      <c r="L157" s="49">
        <f t="shared" si="16"/>
        <v>0</v>
      </c>
      <c r="M157" s="326"/>
      <c r="N157" s="326"/>
      <c r="O157" s="326"/>
      <c r="P157" s="326"/>
      <c r="Q157" s="326"/>
      <c r="R157" s="326"/>
      <c r="S157" s="326"/>
    </row>
    <row r="158" spans="1:19" hidden="1" collapsed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6"/>
        <v>0</v>
      </c>
      <c r="J158" s="91">
        <f t="shared" si="16"/>
        <v>0</v>
      </c>
      <c r="K158" s="50">
        <f t="shared" si="16"/>
        <v>0</v>
      </c>
      <c r="L158" s="49">
        <f t="shared" si="16"/>
        <v>0</v>
      </c>
      <c r="M158" s="326"/>
      <c r="N158" s="326"/>
      <c r="O158" s="326"/>
      <c r="P158" s="326"/>
      <c r="Q158" s="326"/>
      <c r="R158" s="326"/>
      <c r="S158" s="326"/>
    </row>
    <row r="159" spans="1:19" hidden="1" collapsed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  <c r="M159" s="326"/>
      <c r="N159" s="326"/>
      <c r="O159" s="326"/>
      <c r="P159" s="326"/>
      <c r="Q159" s="326"/>
      <c r="R159" s="326"/>
      <c r="S159" s="326"/>
    </row>
    <row r="160" spans="1:19" ht="39.75" hidden="1" customHeight="1" collapsed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  <c r="M160" s="326"/>
      <c r="N160" s="326"/>
      <c r="O160" s="326"/>
      <c r="P160" s="326"/>
      <c r="Q160" s="326"/>
      <c r="R160" s="326"/>
      <c r="S160" s="326"/>
    </row>
    <row r="161" spans="1:19" s="76" customFormat="1" ht="39" hidden="1" customHeight="1" collapsed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7">I162</f>
        <v>0</v>
      </c>
      <c r="J161" s="91">
        <f t="shared" si="17"/>
        <v>0</v>
      </c>
      <c r="K161" s="50">
        <f t="shared" si="17"/>
        <v>0</v>
      </c>
      <c r="L161" s="49">
        <f t="shared" si="17"/>
        <v>0</v>
      </c>
    </row>
    <row r="162" spans="1:19" ht="42.75" hidden="1" customHeight="1" collapsed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7"/>
        <v>0</v>
      </c>
      <c r="J162" s="93">
        <f t="shared" si="17"/>
        <v>0</v>
      </c>
      <c r="K162" s="72">
        <f t="shared" si="17"/>
        <v>0</v>
      </c>
      <c r="L162" s="71">
        <f t="shared" si="17"/>
        <v>0</v>
      </c>
      <c r="M162" s="326"/>
      <c r="N162" s="326"/>
      <c r="O162" s="326"/>
      <c r="P162" s="326"/>
      <c r="Q162" s="326"/>
      <c r="R162" s="326"/>
      <c r="S162" s="326"/>
    </row>
    <row r="163" spans="1:19" ht="38.25" hidden="1" customHeight="1" collapsed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7"/>
        <v>0</v>
      </c>
      <c r="J163" s="91">
        <f t="shared" si="17"/>
        <v>0</v>
      </c>
      <c r="K163" s="50">
        <f t="shared" si="17"/>
        <v>0</v>
      </c>
      <c r="L163" s="49">
        <f t="shared" si="17"/>
        <v>0</v>
      </c>
      <c r="M163" s="326"/>
      <c r="N163" s="326"/>
      <c r="O163" s="326"/>
      <c r="P163" s="326"/>
      <c r="Q163" s="326"/>
      <c r="R163" s="326"/>
      <c r="S163" s="326"/>
    </row>
    <row r="164" spans="1:19" ht="38.25" hidden="1" customHeight="1" collapsed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  <c r="M164" s="326"/>
      <c r="N164" s="326"/>
      <c r="O164" s="326"/>
      <c r="P164" s="326"/>
      <c r="Q164" s="326"/>
      <c r="R164" s="326"/>
      <c r="S164" s="326"/>
    </row>
    <row r="165" spans="1:19" ht="41.25" hidden="1" customHeight="1" collapsed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  <c r="M165" s="326"/>
      <c r="N165" s="326"/>
      <c r="O165" s="326"/>
      <c r="P165" s="326"/>
      <c r="Q165" s="326"/>
      <c r="R165" s="326"/>
      <c r="S165" s="326"/>
    </row>
    <row r="166" spans="1:19" ht="44.25" hidden="1" customHeight="1" collapsed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  <c r="M166" s="326"/>
      <c r="N166" s="326"/>
      <c r="O166" s="326"/>
      <c r="P166" s="326"/>
      <c r="Q166" s="326"/>
      <c r="R166" s="326"/>
      <c r="S166" s="326"/>
    </row>
    <row r="167" spans="1:19" ht="40.5" hidden="1" customHeight="1" collapsed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  <c r="M167" s="326"/>
      <c r="N167" s="326"/>
      <c r="O167" s="326"/>
      <c r="P167" s="326"/>
      <c r="Q167" s="326"/>
      <c r="R167" s="326"/>
      <c r="S167" s="326"/>
    </row>
    <row r="168" spans="1:19" ht="53.25" hidden="1" customHeight="1" collapsed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  <c r="M168" s="326"/>
      <c r="N168" s="326"/>
      <c r="O168" s="326"/>
      <c r="P168" s="326"/>
      <c r="Q168" s="326"/>
      <c r="R168" s="326"/>
      <c r="S168" s="326"/>
    </row>
    <row r="169" spans="1:19" ht="51.75" hidden="1" customHeight="1" collapsed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  <c r="M169" s="326"/>
      <c r="N169" s="326"/>
      <c r="O169" s="326"/>
      <c r="P169" s="326"/>
      <c r="Q169" s="326"/>
      <c r="R169" s="326"/>
      <c r="S169" s="326"/>
    </row>
    <row r="170" spans="1:19" ht="54.75" hidden="1" customHeight="1" collapsed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  <c r="M170" s="326"/>
      <c r="N170" s="326"/>
      <c r="O170" s="326"/>
      <c r="P170" s="326"/>
      <c r="Q170" s="326"/>
      <c r="R170" s="326"/>
      <c r="S170" s="326"/>
    </row>
    <row r="171" spans="1:19" ht="39" hidden="1" customHeight="1" collapsed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  <c r="M171" s="326"/>
      <c r="N171" s="326"/>
      <c r="O171" s="326"/>
      <c r="P171" s="326"/>
      <c r="Q171" s="326"/>
      <c r="R171" s="326"/>
      <c r="S171" s="326"/>
    </row>
    <row r="172" spans="1:19" ht="43.5" hidden="1" customHeight="1" collapsed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  <c r="M172" s="326"/>
      <c r="N172" s="326"/>
      <c r="O172" s="326"/>
      <c r="P172" s="326"/>
      <c r="Q172" s="326"/>
      <c r="R172" s="326"/>
      <c r="S172" s="326"/>
    </row>
    <row r="173" spans="1:19" ht="54.75" hidden="1" customHeight="1" collapsed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  <c r="M173" s="326"/>
      <c r="N173" s="326"/>
      <c r="O173" s="326"/>
      <c r="P173" s="326"/>
      <c r="Q173" s="326"/>
      <c r="R173" s="326"/>
      <c r="S173" s="326"/>
    </row>
    <row r="174" spans="1:19" ht="54" hidden="1" customHeight="1" collapsed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  <c r="M174" s="326"/>
      <c r="N174" s="326"/>
      <c r="O174" s="326"/>
      <c r="P174" s="326"/>
      <c r="Q174" s="326"/>
      <c r="R174" s="326"/>
      <c r="S174" s="326"/>
    </row>
    <row r="175" spans="1:19" ht="54" hidden="1" customHeight="1" collapsed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  <c r="M175" s="326"/>
      <c r="N175" s="326"/>
      <c r="O175" s="326"/>
      <c r="P175" s="326"/>
      <c r="Q175" s="326"/>
      <c r="R175" s="326"/>
      <c r="S175" s="326"/>
    </row>
    <row r="176" spans="1:19" ht="76.5" hidden="1" customHeight="1" collapsed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  <c r="M176" s="326"/>
      <c r="N176" s="326"/>
      <c r="O176" s="326"/>
      <c r="P176" s="326"/>
      <c r="Q176" s="326"/>
      <c r="R176" s="326"/>
      <c r="S176" s="326"/>
    </row>
    <row r="177" spans="1:19" ht="34.5" hidden="1" customHeight="1" collapsed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  <c r="Q177" s="326"/>
      <c r="R177" s="326"/>
      <c r="S177" s="326"/>
    </row>
    <row r="178" spans="1:19" ht="30.75" hidden="1" customHeight="1" collapsed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  <c r="Q178" s="326"/>
      <c r="R178" s="326"/>
      <c r="S178" s="326"/>
    </row>
    <row r="179" spans="1:19" ht="12.75" hidden="1" customHeight="1" collapsed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8">I180</f>
        <v>0</v>
      </c>
      <c r="J179" s="93">
        <f t="shared" si="18"/>
        <v>0</v>
      </c>
      <c r="K179" s="72">
        <f t="shared" si="18"/>
        <v>0</v>
      </c>
      <c r="L179" s="71">
        <f t="shared" si="18"/>
        <v>0</v>
      </c>
      <c r="Q179" s="326"/>
      <c r="R179" s="326"/>
      <c r="S179" s="326"/>
    </row>
    <row r="180" spans="1:19" ht="13.5" hidden="1" customHeight="1" collapsed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  <c r="Q180" s="326"/>
      <c r="R180" s="326"/>
      <c r="S180" s="326"/>
    </row>
    <row r="181" spans="1:19" ht="13.5" hidden="1" customHeight="1" collapsed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  <c r="Q181" s="326"/>
      <c r="R181" s="326"/>
      <c r="S181" s="326"/>
    </row>
    <row r="182" spans="1:19" ht="14.25" hidden="1" customHeight="1" collapsed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  <c r="Q182" s="326"/>
      <c r="R182" s="326"/>
      <c r="S182" s="326"/>
    </row>
    <row r="183" spans="1:19" ht="13.5" hidden="1" customHeight="1" collapsed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  <c r="Q183" s="326"/>
      <c r="R183" s="326"/>
      <c r="S183" s="326"/>
    </row>
    <row r="184" spans="1:19" ht="14.25" hidden="1" customHeight="1" collapsed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  <c r="Q184" s="326"/>
      <c r="R184" s="326"/>
      <c r="S184" s="326"/>
    </row>
    <row r="185" spans="1:19" ht="14.25" hidden="1" customHeight="1" collapsed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  <c r="Q185" s="326"/>
      <c r="R185" s="326"/>
      <c r="S185" s="326"/>
    </row>
    <row r="186" spans="1:19" ht="26.25" hidden="1" customHeight="1" collapsed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  <c r="Q186" s="326"/>
      <c r="R186" s="326"/>
      <c r="S186" s="326"/>
    </row>
    <row r="187" spans="1:19" ht="14.25" hidden="1" customHeight="1" collapsed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  <c r="Q187" s="326"/>
      <c r="R187" s="326"/>
      <c r="S187" s="326"/>
    </row>
    <row r="188" spans="1:19" ht="14.25" hidden="1" customHeight="1" collapsed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P188" si="19">SUM(I189:I192)</f>
        <v>0</v>
      </c>
      <c r="J188" s="49">
        <f t="shared" si="19"/>
        <v>0</v>
      </c>
      <c r="K188" s="49">
        <f t="shared" si="19"/>
        <v>0</v>
      </c>
      <c r="L188" s="49">
        <f t="shared" si="19"/>
        <v>0</v>
      </c>
      <c r="M188" s="49">
        <f t="shared" si="19"/>
        <v>0</v>
      </c>
      <c r="N188" s="49">
        <f t="shared" si="19"/>
        <v>0</v>
      </c>
      <c r="O188" s="49">
        <f t="shared" si="19"/>
        <v>0</v>
      </c>
      <c r="P188" s="49">
        <f t="shared" si="19"/>
        <v>0</v>
      </c>
      <c r="Q188" s="326"/>
      <c r="R188" s="326"/>
      <c r="S188" s="326"/>
    </row>
    <row r="189" spans="1:19" ht="13.5" hidden="1" customHeight="1" collapsed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  <c r="Q189" s="326"/>
      <c r="R189" s="326"/>
      <c r="S189" s="326"/>
    </row>
    <row r="190" spans="1:19" ht="15.75" hidden="1" customHeight="1" collapsed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  <c r="Q190" s="326"/>
      <c r="R190" s="326"/>
      <c r="S190" s="326"/>
    </row>
    <row r="191" spans="1:19" ht="15.75" hidden="1" customHeight="1" collapsed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  <c r="Q191" s="326"/>
      <c r="R191" s="326"/>
      <c r="S191" s="326"/>
    </row>
    <row r="192" spans="1:19" ht="27" hidden="1" customHeight="1" collapsed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353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  <c r="Q192" s="326"/>
      <c r="R192" s="326"/>
      <c r="S192" s="326"/>
    </row>
    <row r="193" spans="1:19" ht="18" hidden="1" customHeight="1" collapsed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  <c r="M193" s="326"/>
      <c r="N193" s="326"/>
      <c r="O193" s="326"/>
      <c r="P193" s="326"/>
      <c r="Q193" s="326"/>
      <c r="R193" s="326"/>
      <c r="S193" s="326"/>
    </row>
    <row r="194" spans="1:19" ht="13.5" hidden="1" customHeight="1" collapsed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  <c r="M194" s="326"/>
      <c r="N194" s="326"/>
      <c r="O194" s="326"/>
      <c r="P194" s="326"/>
      <c r="Q194" s="326"/>
      <c r="R194" s="326"/>
      <c r="S194" s="326"/>
    </row>
    <row r="195" spans="1:19" ht="17.25" hidden="1" customHeight="1" collapsed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  <c r="M195" s="326"/>
      <c r="N195" s="326"/>
      <c r="O195" s="326"/>
      <c r="P195" s="326"/>
      <c r="Q195" s="326"/>
      <c r="R195" s="326"/>
      <c r="S195" s="326"/>
    </row>
    <row r="196" spans="1:19" ht="25.5" hidden="1" customHeight="1" collapsed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  <c r="M196" s="326"/>
      <c r="N196" s="326"/>
      <c r="O196" s="326"/>
      <c r="P196" s="326"/>
      <c r="Q196" s="326"/>
      <c r="R196" s="326"/>
      <c r="S196" s="326"/>
    </row>
    <row r="197" spans="1:19" ht="14.25" hidden="1" customHeight="1" collapsed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  <c r="M197" s="326"/>
      <c r="N197" s="326"/>
      <c r="O197" s="326"/>
      <c r="P197" s="326"/>
      <c r="Q197" s="326"/>
      <c r="R197" s="326"/>
      <c r="S197" s="326"/>
    </row>
    <row r="198" spans="1:19" ht="25.5" hidden="1" customHeight="1" collapsed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  <c r="M198" s="326"/>
      <c r="N198" s="326"/>
      <c r="O198" s="326"/>
      <c r="P198" s="326"/>
      <c r="Q198" s="326"/>
      <c r="R198" s="326"/>
      <c r="S198" s="326"/>
    </row>
    <row r="199" spans="1:19" ht="26.25" hidden="1" customHeight="1" collapsed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  <c r="M199" s="326"/>
      <c r="N199" s="326"/>
      <c r="O199" s="326"/>
      <c r="P199" s="326"/>
      <c r="Q199" s="326"/>
      <c r="R199" s="326"/>
      <c r="S199" s="326"/>
    </row>
    <row r="200" spans="1:19" ht="27" hidden="1" customHeight="1" collapsed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  <c r="M200" s="326"/>
      <c r="N200" s="326"/>
      <c r="O200" s="326"/>
      <c r="P200" s="326"/>
      <c r="Q200" s="326"/>
      <c r="R200" s="326"/>
      <c r="S200" s="326"/>
    </row>
    <row r="201" spans="1:19" ht="26.25" hidden="1" customHeight="1" collapsed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  <c r="M201" s="326"/>
      <c r="N201" s="326"/>
      <c r="O201" s="326"/>
      <c r="P201" s="326"/>
      <c r="Q201" s="326"/>
      <c r="R201" s="326"/>
      <c r="S201" s="326"/>
    </row>
    <row r="202" spans="1:19" ht="25.5" hidden="1" customHeight="1" collapsed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  <c r="M202" s="326"/>
      <c r="N202" s="326"/>
      <c r="O202" s="326"/>
      <c r="P202" s="326"/>
      <c r="Q202" s="326"/>
      <c r="R202" s="326"/>
      <c r="S202" s="326"/>
    </row>
    <row r="203" spans="1:19" ht="26.25" hidden="1" customHeight="1" collapsed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  <c r="M203" s="326"/>
      <c r="N203" s="326"/>
      <c r="O203" s="326"/>
      <c r="P203" s="326"/>
      <c r="Q203" s="326"/>
      <c r="R203" s="326"/>
      <c r="S203" s="326"/>
    </row>
    <row r="204" spans="1:19" ht="41.25" hidden="1" customHeight="1" collapsed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  <c r="M204" s="326"/>
      <c r="N204" s="326"/>
      <c r="O204" s="326"/>
      <c r="P204" s="326"/>
      <c r="Q204" s="326"/>
      <c r="R204" s="326"/>
      <c r="S204" s="326"/>
    </row>
    <row r="205" spans="1:19" ht="14.25" hidden="1" customHeight="1" collapsed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  <c r="M205" s="326"/>
      <c r="N205" s="326"/>
      <c r="O205" s="326"/>
      <c r="P205" s="326"/>
      <c r="Q205" s="326"/>
      <c r="R205" s="326"/>
      <c r="S205" s="326"/>
    </row>
    <row r="206" spans="1:19" ht="18.75" hidden="1" customHeight="1" collapsed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  <c r="M206" s="326"/>
      <c r="N206" s="326"/>
      <c r="O206" s="326"/>
      <c r="P206" s="326"/>
      <c r="Q206" s="326"/>
      <c r="R206" s="326"/>
      <c r="S206" s="326"/>
    </row>
    <row r="207" spans="1:19" ht="17.25" hidden="1" customHeight="1" collapsed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  <c r="M207" s="326"/>
      <c r="N207" s="326"/>
      <c r="O207" s="326"/>
      <c r="P207" s="326"/>
      <c r="Q207" s="326"/>
      <c r="R207" s="326"/>
      <c r="S207" s="326"/>
    </row>
    <row r="208" spans="1:19" ht="15" hidden="1" customHeight="1" collapsed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  <c r="M208" s="326"/>
      <c r="N208" s="326"/>
      <c r="O208" s="326"/>
      <c r="P208" s="326"/>
      <c r="Q208" s="326"/>
      <c r="R208" s="326"/>
      <c r="S208" s="326"/>
    </row>
    <row r="209" spans="1:19" ht="27.75" hidden="1" customHeight="1" collapsed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  <c r="Q209" s="326"/>
      <c r="R209" s="326"/>
      <c r="S209" s="326"/>
    </row>
    <row r="210" spans="1:19" ht="30.75" hidden="1" customHeight="1" collapsed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  <c r="Q210" s="326"/>
      <c r="R210" s="326"/>
      <c r="S210" s="326"/>
    </row>
    <row r="211" spans="1:19" ht="27.75" hidden="1" customHeight="1" collapsed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  <c r="Q211" s="326"/>
      <c r="R211" s="326"/>
      <c r="S211" s="326"/>
    </row>
    <row r="212" spans="1:19" ht="15" hidden="1" customHeight="1" collapsed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Q212" s="326"/>
      <c r="R212" s="326"/>
      <c r="S212" s="326"/>
    </row>
    <row r="213" spans="1:19" ht="15.75" hidden="1" customHeight="1" collapsed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  <c r="M213" s="117"/>
      <c r="N213" s="117"/>
      <c r="O213" s="117"/>
      <c r="P213" s="117"/>
      <c r="Q213" s="326"/>
      <c r="R213" s="326"/>
      <c r="S213" s="326"/>
    </row>
    <row r="214" spans="1:19" ht="15" hidden="1" customHeight="1" collapsed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  <c r="Q214" s="326"/>
      <c r="R214" s="326"/>
      <c r="S214" s="326"/>
    </row>
    <row r="215" spans="1:19" ht="26.25" hidden="1" customHeight="1" collapsed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  <c r="Q215" s="326"/>
      <c r="R215" s="326"/>
      <c r="S215" s="326"/>
    </row>
    <row r="216" spans="1:19" ht="16.5" hidden="1" customHeight="1" collapsed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  <c r="Q216" s="326"/>
      <c r="R216" s="326"/>
      <c r="S216" s="326"/>
    </row>
    <row r="217" spans="1:19" ht="27.75" hidden="1" customHeight="1" collapsed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  <c r="Q217" s="326"/>
      <c r="R217" s="326"/>
      <c r="S217" s="326"/>
    </row>
    <row r="218" spans="1:19" ht="15.75" hidden="1" customHeight="1" collapsed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  <c r="Q218" s="326"/>
      <c r="R218" s="326"/>
      <c r="S218" s="326"/>
    </row>
    <row r="219" spans="1:19" ht="13.5" hidden="1" customHeight="1" collapsed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  <c r="Q219" s="326"/>
      <c r="R219" s="326"/>
      <c r="S219" s="326"/>
    </row>
    <row r="220" spans="1:19" ht="27" hidden="1" customHeight="1" collapsed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  <c r="Q220" s="326"/>
      <c r="R220" s="326"/>
      <c r="S220" s="326"/>
    </row>
    <row r="221" spans="1:19" ht="27" hidden="1" customHeight="1" collapsed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  <c r="Q221" s="326"/>
      <c r="R221" s="326"/>
      <c r="S221" s="326"/>
    </row>
    <row r="222" spans="1:19" ht="27.75" hidden="1" customHeight="1" collapsed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  <c r="Q222" s="326"/>
      <c r="R222" s="326"/>
      <c r="S222" s="326"/>
    </row>
    <row r="223" spans="1:19" ht="27" hidden="1" customHeight="1" collapsed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  <c r="Q223" s="326"/>
      <c r="R223" s="326"/>
      <c r="S223" s="326"/>
    </row>
    <row r="224" spans="1:19" ht="26.25" hidden="1" customHeight="1" collapsed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  <c r="Q224" s="326"/>
      <c r="R224" s="326"/>
      <c r="S224" s="326"/>
    </row>
    <row r="225" spans="1:19" ht="30" hidden="1" customHeight="1" collapsed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  <c r="M225" s="326"/>
      <c r="N225" s="326"/>
      <c r="O225" s="326"/>
      <c r="P225" s="326"/>
      <c r="Q225" s="326"/>
      <c r="R225" s="326"/>
      <c r="S225" s="326"/>
    </row>
    <row r="226" spans="1:19" ht="27" hidden="1" customHeight="1" collapsed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  <c r="M226" s="326"/>
      <c r="N226" s="326"/>
      <c r="O226" s="326"/>
      <c r="P226" s="326"/>
      <c r="Q226" s="326"/>
      <c r="R226" s="326"/>
      <c r="S226" s="326"/>
    </row>
    <row r="227" spans="1:19" ht="21" hidden="1" customHeight="1" collapsed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  <c r="M227" s="326"/>
      <c r="N227" s="326"/>
      <c r="O227" s="326"/>
      <c r="P227" s="326"/>
      <c r="Q227" s="326"/>
      <c r="R227" s="326"/>
      <c r="S227" s="326"/>
    </row>
    <row r="228" spans="1:19" ht="25.5" hidden="1" customHeight="1" collapsed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  <c r="M228" s="326"/>
      <c r="N228" s="326"/>
      <c r="O228" s="326"/>
      <c r="P228" s="326"/>
      <c r="Q228" s="326"/>
      <c r="R228" s="326"/>
      <c r="S228" s="326"/>
    </row>
    <row r="229" spans="1:19" ht="28.5" hidden="1" customHeight="1" collapsed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  <c r="M229" s="326"/>
      <c r="N229" s="326"/>
      <c r="O229" s="326"/>
      <c r="P229" s="326"/>
      <c r="Q229" s="326"/>
      <c r="R229" s="326"/>
      <c r="S229" s="326"/>
    </row>
    <row r="230" spans="1:19" s="325" customFormat="1" ht="41.25" hidden="1" customHeight="1" collapsed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9" ht="26.25" hidden="1" customHeight="1" collapsed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  <c r="M231" s="326"/>
      <c r="N231" s="326"/>
      <c r="O231" s="326"/>
      <c r="P231" s="326"/>
      <c r="Q231" s="326"/>
      <c r="R231" s="326"/>
      <c r="S231" s="326"/>
    </row>
    <row r="232" spans="1:19" ht="15.75" hidden="1" customHeight="1" collapsed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  <c r="M232" s="326"/>
      <c r="N232" s="326"/>
      <c r="O232" s="326"/>
      <c r="P232" s="326"/>
      <c r="Q232" s="326"/>
      <c r="R232" s="326"/>
      <c r="S232" s="326"/>
    </row>
    <row r="233" spans="1:19" ht="12" hidden="1" customHeight="1" collapsed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  <c r="M233" s="326"/>
      <c r="N233" s="326"/>
      <c r="O233" s="326"/>
      <c r="P233" s="326"/>
      <c r="Q233" s="326"/>
      <c r="R233" s="326"/>
      <c r="S233" s="326"/>
    </row>
    <row r="234" spans="1:19" ht="14.25" hidden="1" customHeight="1" collapsed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  <c r="M234" s="326"/>
      <c r="N234" s="326"/>
      <c r="O234" s="326"/>
      <c r="P234" s="326"/>
      <c r="Q234" s="326"/>
      <c r="R234" s="326"/>
      <c r="S234" s="326"/>
    </row>
    <row r="235" spans="1:19" ht="14.25" hidden="1" customHeight="1" collapsed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  <c r="M235" s="326"/>
      <c r="N235" s="326"/>
      <c r="O235" s="326"/>
      <c r="P235" s="326"/>
      <c r="Q235" s="326"/>
      <c r="R235" s="326"/>
      <c r="S235" s="326"/>
    </row>
    <row r="236" spans="1:19" ht="14.25" hidden="1" customHeight="1" collapsed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  <c r="M236" s="326"/>
      <c r="N236" s="326"/>
      <c r="O236" s="326"/>
      <c r="P236" s="326"/>
      <c r="Q236" s="326"/>
      <c r="R236" s="326"/>
      <c r="S236" s="326"/>
    </row>
    <row r="237" spans="1:19" ht="14.25" hidden="1" customHeight="1" collapsed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  <c r="M237" s="326"/>
      <c r="N237" s="326"/>
      <c r="O237" s="326"/>
      <c r="P237" s="326"/>
      <c r="Q237" s="326"/>
      <c r="R237" s="326"/>
      <c r="S237" s="326"/>
    </row>
    <row r="238" spans="1:19" ht="14.25" hidden="1" customHeight="1" collapsed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  <c r="M238" s="326"/>
      <c r="N238" s="326"/>
      <c r="O238" s="326"/>
      <c r="P238" s="326"/>
      <c r="Q238" s="326"/>
      <c r="R238" s="326"/>
      <c r="S238" s="326"/>
    </row>
    <row r="239" spans="1:19" ht="14.25" hidden="1" customHeight="1" collapsed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  <c r="M239" s="326"/>
      <c r="N239" s="326"/>
      <c r="O239" s="326"/>
      <c r="P239" s="326"/>
      <c r="Q239" s="326"/>
      <c r="R239" s="326"/>
      <c r="S239" s="326"/>
    </row>
    <row r="240" spans="1:19" ht="14.25" hidden="1" customHeight="1" collapsed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  <c r="M240" s="326"/>
      <c r="N240" s="326"/>
      <c r="O240" s="326"/>
      <c r="P240" s="326"/>
      <c r="Q240" s="326"/>
      <c r="R240" s="326"/>
      <c r="S240" s="326"/>
    </row>
    <row r="241" spans="1:19" ht="27" hidden="1" customHeight="1" collapsed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  <c r="M241" s="326"/>
      <c r="N241" s="326"/>
      <c r="O241" s="326"/>
      <c r="P241" s="326"/>
      <c r="Q241" s="326"/>
      <c r="R241" s="326"/>
      <c r="S241" s="326"/>
    </row>
    <row r="242" spans="1:19" ht="14.25" hidden="1" customHeight="1" collapsed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  <c r="M242" s="326"/>
      <c r="N242" s="326"/>
      <c r="O242" s="326"/>
      <c r="P242" s="326"/>
      <c r="Q242" s="326"/>
      <c r="R242" s="326"/>
      <c r="S242" s="326"/>
    </row>
    <row r="243" spans="1:19" ht="27" hidden="1" customHeight="1" collapsed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  <c r="M243" s="326"/>
      <c r="N243" s="326"/>
      <c r="O243" s="326"/>
      <c r="P243" s="326"/>
      <c r="Q243" s="326"/>
      <c r="R243" s="326"/>
      <c r="S243" s="326"/>
    </row>
    <row r="244" spans="1:19" ht="25.5" hidden="1" customHeight="1" collapsed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  <c r="M244" s="326"/>
      <c r="N244" s="326"/>
      <c r="O244" s="326"/>
      <c r="P244" s="326"/>
      <c r="Q244" s="326"/>
      <c r="R244" s="326"/>
      <c r="S244" s="326"/>
    </row>
    <row r="245" spans="1:19" ht="26.25" hidden="1" customHeight="1" collapsed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  <c r="M245" s="326"/>
      <c r="N245" s="326"/>
      <c r="O245" s="326"/>
      <c r="P245" s="326"/>
      <c r="Q245" s="326"/>
      <c r="R245" s="326"/>
      <c r="S245" s="326"/>
    </row>
    <row r="246" spans="1:19" ht="29.25" hidden="1" customHeight="1" collapsed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  <c r="M246" s="326"/>
      <c r="N246" s="326"/>
      <c r="O246" s="326"/>
      <c r="P246" s="326"/>
      <c r="Q246" s="326"/>
      <c r="R246" s="326"/>
      <c r="S246" s="326"/>
    </row>
    <row r="247" spans="1:19" ht="30" hidden="1" customHeight="1" collapsed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  <c r="M247" s="326"/>
      <c r="N247" s="326"/>
      <c r="O247" s="326"/>
      <c r="P247" s="326"/>
      <c r="Q247" s="326"/>
      <c r="R247" s="326"/>
      <c r="S247" s="326"/>
    </row>
    <row r="248" spans="1:19" ht="27.75" hidden="1" customHeight="1" collapsed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  <c r="M248" s="326"/>
      <c r="N248" s="326"/>
      <c r="O248" s="326"/>
      <c r="P248" s="326"/>
      <c r="Q248" s="326"/>
      <c r="R248" s="326"/>
      <c r="S248" s="326"/>
    </row>
    <row r="249" spans="1:19" ht="12" hidden="1" customHeight="1" collapsed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  <c r="M249" s="326"/>
      <c r="N249" s="326"/>
      <c r="O249" s="326"/>
      <c r="P249" s="326"/>
      <c r="Q249" s="326"/>
      <c r="R249" s="326"/>
      <c r="S249" s="326"/>
    </row>
    <row r="250" spans="1:19" ht="14.25" hidden="1" customHeight="1" collapsed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  <c r="M250" s="326"/>
      <c r="N250" s="326"/>
      <c r="O250" s="326"/>
      <c r="P250" s="326"/>
      <c r="Q250" s="326"/>
      <c r="R250" s="326"/>
      <c r="S250" s="326"/>
    </row>
    <row r="251" spans="1:19" ht="25.5" hidden="1" customHeight="1" collapsed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  <c r="M251" s="326"/>
      <c r="N251" s="326"/>
      <c r="O251" s="326"/>
      <c r="P251" s="326"/>
      <c r="Q251" s="326"/>
      <c r="R251" s="326"/>
      <c r="S251" s="326"/>
    </row>
    <row r="252" spans="1:19" ht="18.75" hidden="1" customHeight="1" collapsed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  <c r="M252" s="326"/>
      <c r="N252" s="326"/>
      <c r="O252" s="326"/>
      <c r="P252" s="326"/>
      <c r="Q252" s="326"/>
      <c r="R252" s="326"/>
      <c r="S252" s="326"/>
    </row>
    <row r="253" spans="1:19" hidden="1" collapsed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  <c r="M253" s="326"/>
      <c r="N253" s="326"/>
      <c r="O253" s="326"/>
      <c r="P253" s="326"/>
      <c r="Q253" s="326"/>
      <c r="R253" s="326"/>
      <c r="S253" s="326"/>
    </row>
    <row r="254" spans="1:19" ht="16.5" hidden="1" customHeight="1" collapsed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  <c r="M254" s="326"/>
      <c r="N254" s="326"/>
      <c r="O254" s="326"/>
      <c r="P254" s="326"/>
      <c r="Q254" s="326"/>
      <c r="R254" s="326"/>
      <c r="S254" s="326"/>
    </row>
    <row r="255" spans="1:19" hidden="1" collapsed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  <c r="M255" s="326"/>
      <c r="N255" s="326"/>
      <c r="O255" s="326"/>
      <c r="P255" s="326"/>
      <c r="Q255" s="326"/>
      <c r="R255" s="326"/>
      <c r="S255" s="326"/>
    </row>
    <row r="256" spans="1:19" hidden="1" collapsed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  <c r="M256" s="326"/>
      <c r="N256" s="326"/>
      <c r="O256" s="326"/>
      <c r="P256" s="326"/>
      <c r="Q256" s="326"/>
      <c r="R256" s="326"/>
      <c r="S256" s="326"/>
    </row>
    <row r="257" spans="1:19" hidden="1" collapsed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  <c r="M257" s="326"/>
      <c r="N257" s="326"/>
      <c r="O257" s="326"/>
      <c r="P257" s="326"/>
      <c r="Q257" s="326"/>
      <c r="R257" s="326"/>
      <c r="S257" s="326"/>
    </row>
    <row r="258" spans="1:19" ht="15.75" hidden="1" customHeight="1" collapsed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  <c r="M258" s="326"/>
      <c r="N258" s="326"/>
      <c r="O258" s="326"/>
      <c r="P258" s="326"/>
      <c r="Q258" s="326"/>
      <c r="R258" s="326"/>
      <c r="S258" s="326"/>
    </row>
    <row r="259" spans="1:19" ht="13.5" hidden="1" customHeight="1" collapsed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  <c r="M259" s="326"/>
      <c r="N259" s="326"/>
      <c r="O259" s="326"/>
      <c r="P259" s="326"/>
      <c r="Q259" s="326"/>
      <c r="R259" s="326"/>
      <c r="S259" s="326"/>
    </row>
    <row r="260" spans="1:19" hidden="1" collapsed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  <c r="M260" s="326"/>
      <c r="N260" s="326"/>
      <c r="O260" s="326"/>
      <c r="P260" s="326"/>
      <c r="Q260" s="326"/>
      <c r="R260" s="326"/>
      <c r="S260" s="326"/>
    </row>
    <row r="261" spans="1:19" ht="27" hidden="1" customHeight="1" collapsed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  <c r="M261" s="326"/>
      <c r="N261" s="326"/>
      <c r="O261" s="326"/>
      <c r="P261" s="326"/>
      <c r="Q261" s="326"/>
      <c r="R261" s="326"/>
      <c r="S261" s="326"/>
    </row>
    <row r="262" spans="1:19" ht="24.75" hidden="1" customHeight="1" collapsed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  <c r="M262" s="326"/>
      <c r="N262" s="326"/>
      <c r="O262" s="326"/>
      <c r="P262" s="326"/>
      <c r="Q262" s="326"/>
      <c r="R262" s="326"/>
      <c r="S262" s="326"/>
    </row>
    <row r="263" spans="1:19" ht="38.25" hidden="1" customHeight="1" collapsed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  <c r="M263" s="326"/>
      <c r="N263" s="326"/>
      <c r="O263" s="326"/>
      <c r="P263" s="326"/>
      <c r="Q263" s="326"/>
      <c r="R263" s="326"/>
      <c r="S263" s="326"/>
    </row>
    <row r="264" spans="1:19" hidden="1" collapsed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  <c r="M264" s="326"/>
      <c r="N264" s="326"/>
      <c r="O264" s="326"/>
      <c r="P264" s="326"/>
      <c r="Q264" s="326"/>
      <c r="R264" s="326"/>
      <c r="S264" s="326"/>
    </row>
    <row r="265" spans="1:19" hidden="1" collapsed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  <c r="M265" s="326"/>
      <c r="N265" s="326"/>
      <c r="O265" s="326"/>
      <c r="P265" s="326"/>
      <c r="Q265" s="326"/>
      <c r="R265" s="326"/>
      <c r="S265" s="326"/>
    </row>
    <row r="266" spans="1:19" hidden="1" collapsed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  <c r="M266" s="326"/>
      <c r="N266" s="326"/>
      <c r="O266" s="326"/>
      <c r="P266" s="326"/>
      <c r="Q266" s="326"/>
      <c r="R266" s="326"/>
      <c r="S266" s="326"/>
    </row>
    <row r="267" spans="1:19" ht="15" hidden="1" customHeight="1" collapsed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  <c r="M267" s="326"/>
      <c r="N267" s="326"/>
      <c r="O267" s="326"/>
      <c r="P267" s="326"/>
      <c r="Q267" s="326"/>
      <c r="R267" s="326"/>
      <c r="S267" s="326"/>
    </row>
    <row r="268" spans="1:19" ht="15" hidden="1" customHeight="1" collapsed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  <c r="M268" s="326"/>
      <c r="N268" s="326"/>
      <c r="O268" s="326"/>
      <c r="P268" s="326"/>
      <c r="Q268" s="326"/>
      <c r="R268" s="326"/>
      <c r="S268" s="326"/>
    </row>
    <row r="269" spans="1:19" ht="15" hidden="1" customHeight="1" collapsed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  <c r="M269" s="326"/>
      <c r="N269" s="326"/>
      <c r="O269" s="326"/>
      <c r="P269" s="326"/>
      <c r="Q269" s="326"/>
      <c r="R269" s="326"/>
      <c r="S269" s="326"/>
    </row>
    <row r="270" spans="1:19" ht="15" hidden="1" customHeight="1" collapsed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  <c r="M270" s="326"/>
      <c r="N270" s="326"/>
      <c r="O270" s="326"/>
      <c r="P270" s="326"/>
      <c r="Q270" s="326"/>
      <c r="R270" s="326"/>
      <c r="S270" s="326"/>
    </row>
    <row r="271" spans="1:19" ht="15" hidden="1" customHeight="1" collapsed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  <c r="M271" s="326"/>
      <c r="N271" s="326"/>
      <c r="O271" s="326"/>
      <c r="P271" s="326"/>
      <c r="Q271" s="326"/>
      <c r="R271" s="326"/>
      <c r="S271" s="326"/>
    </row>
    <row r="272" spans="1:19" ht="15" hidden="1" customHeight="1" collapsed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  <c r="M272" s="326"/>
      <c r="N272" s="326"/>
      <c r="O272" s="326"/>
      <c r="P272" s="326"/>
      <c r="Q272" s="326"/>
      <c r="R272" s="326"/>
      <c r="S272" s="326"/>
    </row>
    <row r="273" spans="1:19" ht="25.5" hidden="1" customHeight="1" collapsed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  <c r="M273" s="326"/>
      <c r="N273" s="326"/>
      <c r="O273" s="326"/>
      <c r="P273" s="326"/>
      <c r="Q273" s="326"/>
      <c r="R273" s="326"/>
      <c r="S273" s="326"/>
    </row>
    <row r="274" spans="1:19" ht="20.25" hidden="1" customHeight="1" collapsed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  <c r="M274" s="326"/>
      <c r="N274" s="326"/>
      <c r="O274" s="326"/>
      <c r="P274" s="326"/>
      <c r="Q274" s="326"/>
      <c r="R274" s="326"/>
      <c r="S274" s="326"/>
    </row>
    <row r="275" spans="1:19" ht="25.5" hidden="1" customHeight="1" collapsed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  <c r="M275" s="326"/>
      <c r="N275" s="326"/>
      <c r="O275" s="326"/>
      <c r="P275" s="326"/>
      <c r="Q275" s="326"/>
      <c r="R275" s="326"/>
      <c r="S275" s="326"/>
    </row>
    <row r="276" spans="1:19" ht="25.5" hidden="1" customHeight="1" collapsed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  <c r="M276" s="326"/>
      <c r="N276" s="326"/>
      <c r="O276" s="326"/>
      <c r="P276" s="326"/>
      <c r="Q276" s="326"/>
      <c r="R276" s="326"/>
      <c r="S276" s="326"/>
    </row>
    <row r="277" spans="1:19" ht="25.5" hidden="1" customHeight="1" collapsed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  <c r="M277" s="326"/>
      <c r="N277" s="326"/>
      <c r="O277" s="326"/>
      <c r="P277" s="326"/>
      <c r="Q277" s="326"/>
      <c r="R277" s="326"/>
      <c r="S277" s="326"/>
    </row>
    <row r="278" spans="1:19" ht="30" hidden="1" customHeight="1" collapsed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  <c r="M278" s="326"/>
      <c r="N278" s="326"/>
      <c r="O278" s="326"/>
      <c r="P278" s="326"/>
      <c r="Q278" s="326"/>
      <c r="R278" s="326"/>
      <c r="S278" s="326"/>
    </row>
    <row r="279" spans="1:19" ht="31.5" hidden="1" customHeight="1" collapsed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  <c r="M279" s="326"/>
      <c r="N279" s="326"/>
      <c r="O279" s="326"/>
      <c r="P279" s="326"/>
      <c r="Q279" s="326"/>
      <c r="R279" s="326"/>
      <c r="S279" s="326"/>
    </row>
    <row r="280" spans="1:19" ht="25.5" hidden="1" customHeight="1" collapsed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  <c r="M280" s="326"/>
      <c r="N280" s="326"/>
      <c r="O280" s="326"/>
      <c r="P280" s="326"/>
      <c r="Q280" s="326"/>
      <c r="R280" s="326"/>
      <c r="S280" s="326"/>
    </row>
    <row r="281" spans="1:19" ht="22.5" hidden="1" customHeight="1" collapsed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  <c r="M281" s="326"/>
      <c r="N281" s="326"/>
      <c r="O281" s="326"/>
      <c r="P281" s="326"/>
      <c r="Q281" s="326"/>
      <c r="R281" s="326"/>
      <c r="S281" s="326"/>
    </row>
    <row r="282" spans="1:19" hidden="1" collapsed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  <c r="M282" s="326"/>
      <c r="N282" s="326"/>
      <c r="O282" s="326"/>
      <c r="P282" s="326"/>
      <c r="Q282" s="326"/>
      <c r="R282" s="326"/>
      <c r="S282" s="326"/>
    </row>
    <row r="283" spans="1:19" ht="30.75" hidden="1" customHeight="1" collapsed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  <c r="M283" s="326"/>
      <c r="N283" s="326"/>
      <c r="O283" s="326"/>
      <c r="P283" s="326"/>
      <c r="Q283" s="326"/>
      <c r="R283" s="326"/>
      <c r="S283" s="326"/>
    </row>
    <row r="284" spans="1:19" ht="27.75" hidden="1" customHeight="1" collapsed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  <c r="M284" s="326"/>
      <c r="N284" s="326"/>
      <c r="O284" s="326"/>
      <c r="P284" s="326"/>
      <c r="Q284" s="326"/>
      <c r="R284" s="326"/>
      <c r="S284" s="326"/>
    </row>
    <row r="285" spans="1:19" ht="14.25" hidden="1" customHeight="1" collapsed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  <c r="M285" s="326"/>
      <c r="N285" s="326"/>
      <c r="O285" s="326"/>
      <c r="P285" s="326"/>
      <c r="Q285" s="326"/>
      <c r="R285" s="326"/>
      <c r="S285" s="326"/>
    </row>
    <row r="286" spans="1:19" ht="15.75" hidden="1" customHeight="1" collapsed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  <c r="M286" s="326"/>
      <c r="N286" s="326"/>
      <c r="O286" s="326"/>
      <c r="P286" s="326"/>
      <c r="Q286" s="326"/>
      <c r="R286" s="326"/>
      <c r="S286" s="326"/>
    </row>
    <row r="287" spans="1:19" ht="15.75" hidden="1" customHeight="1" collapsed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  <c r="M287" s="326"/>
      <c r="N287" s="326"/>
      <c r="O287" s="326"/>
      <c r="P287" s="326"/>
      <c r="Q287" s="326"/>
      <c r="R287" s="326"/>
      <c r="S287" s="326"/>
    </row>
    <row r="288" spans="1:19" ht="14.25" hidden="1" customHeight="1" collapsed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  <c r="M288" s="326"/>
      <c r="N288" s="326"/>
      <c r="O288" s="326"/>
      <c r="P288" s="326"/>
      <c r="Q288" s="326"/>
      <c r="R288" s="326"/>
      <c r="S288" s="326"/>
    </row>
    <row r="289" spans="1:19" ht="15" hidden="1" customHeight="1" collapsed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  <c r="M289" s="326"/>
      <c r="N289" s="326"/>
      <c r="O289" s="326"/>
      <c r="P289" s="326"/>
      <c r="Q289" s="326"/>
      <c r="R289" s="326"/>
      <c r="S289" s="326"/>
    </row>
    <row r="290" spans="1:19" ht="15" hidden="1" customHeight="1" collapsed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  <c r="M290" s="326"/>
      <c r="N290" s="326"/>
      <c r="O290" s="326"/>
      <c r="P290" s="326"/>
      <c r="Q290" s="326"/>
      <c r="R290" s="326"/>
      <c r="S290" s="326"/>
    </row>
    <row r="291" spans="1:19" ht="14.25" hidden="1" customHeight="1" collapsed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  <c r="M291" s="326"/>
      <c r="N291" s="326"/>
      <c r="O291" s="326"/>
      <c r="P291" s="326"/>
      <c r="Q291" s="326"/>
      <c r="R291" s="326"/>
      <c r="S291" s="326"/>
    </row>
    <row r="292" spans="1:19" ht="15" hidden="1" customHeight="1" collapsed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  <c r="M292" s="326"/>
      <c r="N292" s="326"/>
      <c r="O292" s="326"/>
      <c r="P292" s="326"/>
      <c r="Q292" s="326"/>
      <c r="R292" s="326"/>
      <c r="S292" s="326"/>
    </row>
    <row r="293" spans="1:19" ht="27.75" hidden="1" customHeight="1" collapsed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  <c r="M293" s="326"/>
      <c r="N293" s="326"/>
      <c r="O293" s="326"/>
      <c r="P293" s="326"/>
      <c r="Q293" s="326"/>
      <c r="R293" s="326"/>
      <c r="S293" s="326"/>
    </row>
    <row r="294" spans="1:19" ht="25.5" hidden="1" customHeight="1" collapsed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  <c r="M294" s="326"/>
      <c r="N294" s="326"/>
      <c r="O294" s="326"/>
      <c r="P294" s="326"/>
      <c r="Q294" s="326"/>
      <c r="R294" s="326"/>
      <c r="S294" s="326"/>
    </row>
    <row r="295" spans="1:19" ht="30" hidden="1" customHeight="1" collapsed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  <c r="M295" s="326"/>
      <c r="N295" s="326"/>
      <c r="O295" s="326"/>
      <c r="P295" s="326"/>
      <c r="Q295" s="326"/>
      <c r="R295" s="326"/>
      <c r="S295" s="326"/>
    </row>
    <row r="296" spans="1:19" ht="40.5" hidden="1" customHeight="1" collapsed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  <c r="M296" s="326"/>
      <c r="N296" s="326"/>
      <c r="O296" s="326"/>
      <c r="P296" s="326"/>
      <c r="Q296" s="326"/>
      <c r="R296" s="326"/>
      <c r="S296" s="326"/>
    </row>
    <row r="297" spans="1:19" ht="15" hidden="1" customHeight="1" collapsed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  <c r="M297" s="326"/>
      <c r="N297" s="326"/>
      <c r="O297" s="326"/>
      <c r="P297" s="326"/>
      <c r="Q297" s="326"/>
      <c r="R297" s="326"/>
      <c r="S297" s="326"/>
    </row>
    <row r="298" spans="1:19" ht="12.75" hidden="1" customHeight="1" collapsed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  <c r="M298" s="326"/>
      <c r="N298" s="326"/>
      <c r="O298" s="326"/>
      <c r="P298" s="326"/>
      <c r="Q298" s="326"/>
      <c r="R298" s="326"/>
      <c r="S298" s="326"/>
    </row>
    <row r="299" spans="1:19" ht="15" hidden="1" customHeight="1" collapsed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  <c r="M299" s="326"/>
      <c r="N299" s="326"/>
      <c r="O299" s="326"/>
      <c r="P299" s="326"/>
      <c r="Q299" s="326"/>
      <c r="R299" s="326"/>
      <c r="S299" s="326"/>
    </row>
    <row r="300" spans="1:19" ht="14.25" hidden="1" customHeight="1" collapsed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  <c r="M300" s="326"/>
      <c r="N300" s="326"/>
      <c r="O300" s="326"/>
      <c r="P300" s="326"/>
      <c r="Q300" s="326"/>
      <c r="R300" s="326"/>
      <c r="S300" s="326"/>
    </row>
    <row r="301" spans="1:19" ht="14.25" hidden="1" customHeight="1" collapsed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  <c r="M301" s="326"/>
      <c r="N301" s="326"/>
      <c r="O301" s="326"/>
      <c r="P301" s="326"/>
      <c r="Q301" s="326"/>
      <c r="R301" s="326"/>
      <c r="S301" s="326"/>
    </row>
    <row r="302" spans="1:19" ht="14.25" hidden="1" customHeight="1" collapsed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  <c r="M302" s="326"/>
      <c r="N302" s="326"/>
      <c r="O302" s="326"/>
      <c r="P302" s="326"/>
      <c r="Q302" s="326"/>
      <c r="R302" s="326"/>
      <c r="S302" s="326"/>
    </row>
    <row r="303" spans="1:19" ht="14.25" hidden="1" customHeight="1" collapsed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  <c r="M303" s="326"/>
      <c r="N303" s="326"/>
      <c r="O303" s="326"/>
      <c r="P303" s="326"/>
      <c r="Q303" s="326"/>
      <c r="R303" s="326"/>
      <c r="S303" s="326"/>
    </row>
    <row r="304" spans="1:19" ht="14.25" hidden="1" customHeight="1" collapsed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  <c r="M304" s="326"/>
      <c r="N304" s="326"/>
      <c r="O304" s="326"/>
      <c r="P304" s="326"/>
      <c r="Q304" s="326"/>
      <c r="R304" s="326"/>
      <c r="S304" s="326"/>
    </row>
    <row r="305" spans="1:19" ht="14.25" hidden="1" customHeight="1" collapsed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  <c r="M305" s="326"/>
      <c r="N305" s="326"/>
      <c r="O305" s="326"/>
      <c r="P305" s="326"/>
      <c r="Q305" s="326"/>
      <c r="R305" s="326"/>
      <c r="S305" s="326"/>
    </row>
    <row r="306" spans="1:19" hidden="1" collapsed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  <c r="M306" s="326"/>
      <c r="N306" s="326"/>
      <c r="O306" s="326"/>
      <c r="P306" s="326"/>
      <c r="Q306" s="326"/>
      <c r="R306" s="326"/>
      <c r="S306" s="326"/>
    </row>
    <row r="307" spans="1:19" ht="15" hidden="1" customHeight="1" collapsed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  <c r="M307" s="326"/>
      <c r="N307" s="326"/>
      <c r="O307" s="326"/>
      <c r="P307" s="326"/>
      <c r="Q307" s="326"/>
      <c r="R307" s="326"/>
      <c r="S307" s="326"/>
    </row>
    <row r="308" spans="1:19" ht="15" hidden="1" customHeight="1" collapsed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  <c r="M308" s="326"/>
      <c r="N308" s="326"/>
      <c r="O308" s="326"/>
      <c r="P308" s="326"/>
      <c r="Q308" s="326"/>
      <c r="R308" s="326"/>
      <c r="S308" s="326"/>
    </row>
    <row r="309" spans="1:19" ht="12.75" hidden="1" customHeight="1" collapsed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  <c r="M309" s="326"/>
      <c r="N309" s="326"/>
      <c r="O309" s="326"/>
      <c r="P309" s="326"/>
      <c r="Q309" s="326"/>
      <c r="R309" s="326"/>
      <c r="S309" s="326"/>
    </row>
    <row r="310" spans="1:19" ht="15.75" hidden="1" customHeight="1" collapsed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  <c r="M310" s="326"/>
      <c r="N310" s="326"/>
      <c r="O310" s="326"/>
      <c r="P310" s="326"/>
      <c r="Q310" s="326"/>
      <c r="R310" s="326"/>
      <c r="S310" s="326"/>
    </row>
    <row r="311" spans="1:19" ht="15.75" hidden="1" customHeight="1" collapsed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  <c r="M311" s="326"/>
      <c r="N311" s="326"/>
      <c r="O311" s="326"/>
      <c r="P311" s="326"/>
      <c r="Q311" s="326"/>
      <c r="R311" s="326"/>
      <c r="S311" s="326"/>
    </row>
    <row r="312" spans="1:19" ht="27" hidden="1" customHeight="1" collapsed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  <c r="M312" s="326"/>
      <c r="N312" s="326"/>
      <c r="O312" s="326"/>
      <c r="P312" s="326"/>
      <c r="Q312" s="326"/>
      <c r="R312" s="326"/>
      <c r="S312" s="326"/>
    </row>
    <row r="313" spans="1:19" ht="26.25" hidden="1" customHeight="1" collapsed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  <c r="M313" s="326"/>
      <c r="N313" s="326"/>
      <c r="O313" s="326"/>
      <c r="P313" s="326"/>
      <c r="Q313" s="326"/>
      <c r="R313" s="326"/>
      <c r="S313" s="326"/>
    </row>
    <row r="314" spans="1:19" hidden="1" collapsed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  <c r="M314" s="326"/>
      <c r="N314" s="326"/>
      <c r="O314" s="326"/>
      <c r="P314" s="326"/>
      <c r="Q314" s="326"/>
      <c r="R314" s="326"/>
      <c r="S314" s="326"/>
    </row>
    <row r="315" spans="1:19" ht="15" hidden="1" customHeight="1" collapsed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  <c r="M315" s="326"/>
      <c r="N315" s="326"/>
      <c r="O315" s="326"/>
      <c r="P315" s="326"/>
      <c r="Q315" s="326"/>
      <c r="R315" s="326"/>
      <c r="S315" s="326"/>
    </row>
    <row r="316" spans="1:19" hidden="1" collapsed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  <c r="M316" s="326"/>
      <c r="N316" s="326"/>
      <c r="O316" s="326"/>
      <c r="P316" s="326"/>
      <c r="Q316" s="326"/>
      <c r="R316" s="326"/>
      <c r="S316" s="326"/>
    </row>
    <row r="317" spans="1:19" ht="14.25" hidden="1" customHeight="1" collapsed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  <c r="M317" s="326"/>
      <c r="N317" s="326"/>
      <c r="O317" s="326"/>
      <c r="P317" s="326"/>
      <c r="Q317" s="326"/>
      <c r="R317" s="326"/>
      <c r="S317" s="326"/>
    </row>
    <row r="318" spans="1:19" ht="15.75" hidden="1" customHeight="1" collapsed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  <c r="M318" s="326"/>
      <c r="N318" s="326"/>
      <c r="O318" s="326"/>
      <c r="P318" s="326"/>
      <c r="Q318" s="326"/>
      <c r="R318" s="326"/>
      <c r="S318" s="326"/>
    </row>
    <row r="319" spans="1:19" ht="14.25" hidden="1" customHeight="1" collapsed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  <c r="M319" s="326"/>
      <c r="N319" s="326"/>
      <c r="O319" s="326"/>
      <c r="P319" s="326"/>
      <c r="Q319" s="326"/>
      <c r="R319" s="326"/>
      <c r="S319" s="326"/>
    </row>
    <row r="320" spans="1:19" ht="14.25" hidden="1" customHeight="1" collapsed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  <c r="M320" s="326"/>
      <c r="N320" s="326"/>
      <c r="O320" s="326"/>
      <c r="P320" s="326"/>
      <c r="Q320" s="326"/>
      <c r="R320" s="326"/>
      <c r="S320" s="326"/>
    </row>
    <row r="321" spans="1:19" ht="14.25" hidden="1" customHeight="1" collapsed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  <c r="Q321" s="326"/>
      <c r="R321" s="326"/>
      <c r="S321" s="326"/>
    </row>
    <row r="322" spans="1:19" ht="13.5" hidden="1" customHeight="1" collapsed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  <c r="Q322" s="326"/>
      <c r="R322" s="326"/>
      <c r="S322" s="326"/>
    </row>
    <row r="323" spans="1:19" ht="14.25" hidden="1" customHeight="1" collapsed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  <c r="Q323" s="326"/>
      <c r="R323" s="326"/>
      <c r="S323" s="326"/>
    </row>
    <row r="324" spans="1:19" ht="15" hidden="1" customHeight="1" collapsed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  <c r="Q324" s="326"/>
      <c r="R324" s="326"/>
      <c r="S324" s="326"/>
    </row>
    <row r="325" spans="1:19" ht="16.5" hidden="1" customHeight="1" collapsed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  <c r="Q325" s="326"/>
      <c r="R325" s="326"/>
      <c r="S325" s="326"/>
    </row>
    <row r="326" spans="1:19" ht="27" hidden="1" customHeight="1" collapsed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  <c r="Q326" s="326"/>
      <c r="R326" s="326"/>
      <c r="S326" s="326"/>
    </row>
    <row r="327" spans="1:19" ht="27.75" hidden="1" customHeight="1" collapsed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  <c r="Q327" s="326"/>
      <c r="R327" s="326"/>
      <c r="S327" s="326"/>
    </row>
    <row r="328" spans="1:19" ht="38.25" hidden="1" customHeight="1" collapsed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  <c r="Q328" s="326"/>
      <c r="R328" s="326"/>
      <c r="S328" s="326"/>
    </row>
    <row r="329" spans="1:19" ht="15" hidden="1" customHeight="1" collapsed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Q329" s="326"/>
      <c r="R329" s="326"/>
      <c r="S329" s="326"/>
    </row>
    <row r="330" spans="1:19" hidden="1" collapsed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  <c r="M330" s="123"/>
      <c r="N330" s="123"/>
      <c r="O330" s="123"/>
      <c r="P330" s="123"/>
      <c r="Q330" s="326"/>
      <c r="R330" s="326"/>
      <c r="S330" s="326"/>
    </row>
    <row r="331" spans="1:19" ht="13.5" hidden="1" customHeight="1" collapsed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  <c r="Q331" s="326"/>
      <c r="R331" s="326"/>
      <c r="S331" s="326"/>
    </row>
    <row r="332" spans="1:19" hidden="1" collapsed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  <c r="Q332" s="326"/>
      <c r="R332" s="326"/>
      <c r="S332" s="326"/>
    </row>
    <row r="333" spans="1:19" hidden="1" collapsed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  <c r="Q333" s="326"/>
      <c r="R333" s="326"/>
      <c r="S333" s="326"/>
    </row>
    <row r="334" spans="1:19" hidden="1" collapsed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  <c r="Q334" s="326"/>
      <c r="R334" s="326"/>
      <c r="S334" s="326"/>
    </row>
    <row r="335" spans="1:19" hidden="1" collapsed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  <c r="Q335" s="326"/>
      <c r="R335" s="326"/>
      <c r="S335" s="326"/>
    </row>
    <row r="336" spans="1:19" hidden="1" collapsed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  <c r="Q336" s="326"/>
      <c r="R336" s="326"/>
      <c r="S336" s="326"/>
    </row>
    <row r="337" spans="1:19" hidden="1" collapsed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  <c r="M337" s="326"/>
      <c r="N337" s="326"/>
      <c r="O337" s="326"/>
      <c r="P337" s="326"/>
      <c r="Q337" s="326"/>
      <c r="R337" s="326"/>
      <c r="S337" s="326"/>
    </row>
    <row r="338" spans="1:19" hidden="1" collapsed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  <c r="M338" s="326"/>
      <c r="N338" s="326"/>
      <c r="O338" s="326"/>
      <c r="P338" s="326"/>
      <c r="Q338" s="326"/>
      <c r="R338" s="326"/>
      <c r="S338" s="326"/>
    </row>
    <row r="339" spans="1:19" hidden="1" collapsed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  <c r="M339" s="326"/>
      <c r="N339" s="326"/>
      <c r="O339" s="326"/>
      <c r="P339" s="326"/>
      <c r="Q339" s="326"/>
      <c r="R339" s="326"/>
      <c r="S339" s="326"/>
    </row>
    <row r="340" spans="1:19" hidden="1" collapsed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  <c r="M340" s="326"/>
      <c r="N340" s="326"/>
      <c r="O340" s="326"/>
      <c r="P340" s="326"/>
      <c r="Q340" s="326"/>
      <c r="R340" s="326"/>
      <c r="S340" s="326"/>
    </row>
    <row r="341" spans="1:19" hidden="1" collapsed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  <c r="M341" s="326"/>
      <c r="N341" s="326"/>
      <c r="O341" s="326"/>
      <c r="P341" s="326"/>
      <c r="Q341" s="326"/>
      <c r="R341" s="326"/>
      <c r="S341" s="326"/>
    </row>
    <row r="342" spans="1:19" ht="23.25" hidden="1" customHeight="1" collapsed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  <c r="M342" s="326"/>
      <c r="N342" s="326"/>
      <c r="O342" s="326"/>
      <c r="P342" s="326"/>
      <c r="Q342" s="326"/>
      <c r="R342" s="326"/>
      <c r="S342" s="326"/>
    </row>
    <row r="343" spans="1:19" ht="13.5" hidden="1" customHeight="1" collapsed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  <c r="M343" s="326"/>
      <c r="N343" s="326"/>
      <c r="O343" s="326"/>
      <c r="P343" s="326"/>
      <c r="Q343" s="326"/>
      <c r="R343" s="326"/>
      <c r="S343" s="326"/>
    </row>
    <row r="344" spans="1:19" ht="28.5" hidden="1" customHeight="1" collapsed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  <c r="M344" s="326"/>
      <c r="N344" s="326"/>
      <c r="O344" s="326"/>
      <c r="P344" s="326"/>
      <c r="Q344" s="326"/>
      <c r="R344" s="326"/>
      <c r="S344" s="326"/>
    </row>
    <row r="345" spans="1:19" ht="27.75" hidden="1" customHeight="1" collapsed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  <c r="M345" s="326"/>
      <c r="N345" s="326"/>
      <c r="O345" s="326"/>
      <c r="P345" s="326"/>
      <c r="Q345" s="326"/>
      <c r="R345" s="326"/>
      <c r="S345" s="326"/>
    </row>
    <row r="346" spans="1:19" hidden="1" collapsed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  <c r="M346" s="326"/>
      <c r="N346" s="326"/>
      <c r="O346" s="326"/>
      <c r="P346" s="326"/>
      <c r="Q346" s="326"/>
      <c r="R346" s="326"/>
      <c r="S346" s="326"/>
    </row>
    <row r="347" spans="1:19" hidden="1" collapsed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  <c r="M347" s="326"/>
      <c r="N347" s="326"/>
      <c r="O347" s="326"/>
      <c r="P347" s="326"/>
      <c r="Q347" s="326"/>
      <c r="R347" s="326"/>
      <c r="S347" s="326"/>
    </row>
    <row r="348" spans="1:19" ht="15.75" hidden="1" customHeight="1" collapsed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  <c r="M348" s="326"/>
      <c r="N348" s="326"/>
      <c r="O348" s="326"/>
      <c r="P348" s="326"/>
      <c r="Q348" s="326"/>
      <c r="R348" s="326"/>
      <c r="S348" s="326"/>
    </row>
    <row r="349" spans="1:19" hidden="1" collapsed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  <c r="M349" s="326"/>
      <c r="N349" s="326"/>
      <c r="O349" s="326"/>
      <c r="P349" s="326"/>
      <c r="Q349" s="326"/>
      <c r="R349" s="326"/>
      <c r="S349" s="326"/>
    </row>
    <row r="350" spans="1:19" hidden="1" collapsed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  <c r="M350" s="326"/>
      <c r="N350" s="326"/>
      <c r="O350" s="326"/>
      <c r="P350" s="326"/>
      <c r="Q350" s="326"/>
      <c r="R350" s="326"/>
      <c r="S350" s="326"/>
    </row>
    <row r="351" spans="1:19" hidden="1" collapsed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  <c r="M351" s="326"/>
      <c r="N351" s="326"/>
      <c r="O351" s="326"/>
      <c r="P351" s="326"/>
      <c r="Q351" s="326"/>
      <c r="R351" s="326"/>
      <c r="S351" s="326"/>
    </row>
    <row r="352" spans="1:19" hidden="1" collapsed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  <c r="M352" s="326"/>
      <c r="N352" s="326"/>
      <c r="O352" s="326"/>
      <c r="P352" s="326"/>
      <c r="Q352" s="326"/>
      <c r="R352" s="326"/>
      <c r="S352" s="326"/>
    </row>
    <row r="353" spans="1:19" ht="16.5" hidden="1" customHeight="1" collapsed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  <c r="M353" s="326"/>
      <c r="N353" s="326"/>
      <c r="O353" s="326"/>
      <c r="P353" s="326"/>
      <c r="Q353" s="326"/>
      <c r="R353" s="326"/>
      <c r="S353" s="326"/>
    </row>
    <row r="354" spans="1:19" ht="15" hidden="1" customHeight="1" collapsed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  <c r="M354" s="326"/>
      <c r="N354" s="326"/>
      <c r="O354" s="326"/>
      <c r="P354" s="326"/>
      <c r="Q354" s="326"/>
      <c r="R354" s="326"/>
      <c r="S354" s="326"/>
    </row>
    <row r="355" spans="1:19" ht="13.5" hidden="1" customHeight="1" collapsed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  <c r="M355" s="326"/>
      <c r="N355" s="326"/>
      <c r="O355" s="326"/>
      <c r="P355" s="326"/>
      <c r="Q355" s="326"/>
      <c r="R355" s="326"/>
      <c r="S355" s="326"/>
    </row>
    <row r="356" spans="1:19" ht="15" hidden="1" customHeight="1" collapsed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  <c r="M356" s="326"/>
      <c r="N356" s="326"/>
      <c r="O356" s="326"/>
      <c r="P356" s="326"/>
      <c r="Q356" s="326"/>
      <c r="R356" s="326"/>
      <c r="S356" s="326"/>
    </row>
    <row r="357" spans="1:19" ht="12.75" hidden="1" customHeight="1" collapsed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  <c r="M357" s="326"/>
      <c r="N357" s="326"/>
      <c r="O357" s="326"/>
      <c r="P357" s="326"/>
      <c r="Q357" s="326"/>
      <c r="R357" s="326"/>
      <c r="S357" s="326"/>
    </row>
    <row r="358" spans="1:19" ht="27" hidden="1" customHeight="1" collapsed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  <c r="M358" s="326"/>
      <c r="N358" s="326"/>
      <c r="O358" s="326"/>
      <c r="P358" s="326"/>
      <c r="Q358" s="326"/>
      <c r="R358" s="326"/>
      <c r="S358" s="326"/>
    </row>
    <row r="359" spans="1:19" ht="30" hidden="1" customHeight="1" collapsed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  <c r="M359" s="326"/>
      <c r="N359" s="326"/>
      <c r="O359" s="326"/>
      <c r="P359" s="326"/>
      <c r="Q359" s="326"/>
      <c r="R359" s="326"/>
      <c r="S359" s="326"/>
    </row>
    <row r="360" spans="1:19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23700</v>
      </c>
      <c r="J360" s="101">
        <f>SUM(J30+J176)</f>
        <v>2100</v>
      </c>
      <c r="K360" s="101">
        <f>SUM(K30+K176)</f>
        <v>1593.5</v>
      </c>
      <c r="L360" s="101">
        <f>SUM(L30+L176)</f>
        <v>1593.5</v>
      </c>
      <c r="M360" s="326"/>
      <c r="N360" s="326"/>
      <c r="O360" s="326"/>
      <c r="P360" s="326"/>
      <c r="Q360" s="326"/>
      <c r="R360" s="326"/>
      <c r="S360" s="326"/>
    </row>
    <row r="361" spans="1:19" ht="18.75" customHeight="1">
      <c r="G361" s="51"/>
      <c r="H361" s="48"/>
      <c r="I361" s="130"/>
      <c r="J361" s="131"/>
      <c r="K361" s="131"/>
      <c r="L361" s="131"/>
      <c r="M361" s="326"/>
      <c r="N361" s="326"/>
      <c r="O361" s="326"/>
      <c r="P361" s="326"/>
      <c r="Q361" s="326"/>
      <c r="R361" s="326"/>
      <c r="S361" s="326"/>
    </row>
    <row r="362" spans="1:19" ht="18.75" customHeight="1"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  <c r="M362" s="326"/>
      <c r="N362" s="326"/>
      <c r="O362" s="326"/>
      <c r="P362" s="326"/>
      <c r="Q362" s="326"/>
      <c r="R362" s="326"/>
      <c r="S362" s="326"/>
    </row>
    <row r="363" spans="1:19" ht="18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77" t="s">
        <v>223</v>
      </c>
      <c r="K363" s="488" t="s">
        <v>224</v>
      </c>
      <c r="L363" s="488"/>
      <c r="M363" s="326"/>
      <c r="N363" s="326"/>
      <c r="O363" s="326"/>
      <c r="P363" s="326"/>
      <c r="Q363" s="326"/>
      <c r="R363" s="326"/>
      <c r="S363" s="326"/>
    </row>
    <row r="364" spans="1:19" ht="15.75" customHeight="1">
      <c r="I364" s="136"/>
      <c r="K364" s="136"/>
      <c r="L364" s="136"/>
      <c r="M364" s="326"/>
      <c r="N364" s="326"/>
      <c r="O364" s="326"/>
      <c r="P364" s="326"/>
      <c r="Q364" s="326"/>
      <c r="R364" s="326"/>
      <c r="S364" s="326"/>
    </row>
    <row r="365" spans="1:19" ht="15.75" customHeight="1">
      <c r="D365" s="24"/>
      <c r="E365" s="24"/>
      <c r="F365" s="33"/>
      <c r="G365" s="24" t="s">
        <v>225</v>
      </c>
      <c r="I365" s="136"/>
      <c r="K365" s="24" t="s">
        <v>226</v>
      </c>
      <c r="L365" s="137"/>
      <c r="M365" s="326"/>
      <c r="N365" s="326"/>
      <c r="O365" s="326"/>
      <c r="P365" s="326"/>
      <c r="Q365" s="326"/>
      <c r="R365" s="326"/>
      <c r="S365" s="326"/>
    </row>
    <row r="366" spans="1:19" ht="26.25" customHeight="1">
      <c r="D366" s="489" t="s">
        <v>227</v>
      </c>
      <c r="E366" s="490"/>
      <c r="F366" s="490"/>
      <c r="G366" s="490"/>
      <c r="H366" s="138"/>
      <c r="I366" s="139" t="s">
        <v>223</v>
      </c>
      <c r="K366" s="488" t="s">
        <v>224</v>
      </c>
      <c r="L366" s="488"/>
      <c r="M366" s="326"/>
      <c r="N366" s="326"/>
      <c r="O366" s="326"/>
      <c r="P366" s="326"/>
      <c r="Q366" s="326"/>
      <c r="R366" s="326"/>
      <c r="S366" s="32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21</vt:i4>
      </vt:variant>
    </vt:vector>
  </HeadingPairs>
  <TitlesOfParts>
    <vt:vector size="21" baseType="lpstr">
      <vt:lpstr>F2 suvestinė</vt:lpstr>
      <vt:lpstr>F2 SB suvestinė</vt:lpstr>
      <vt:lpstr>F2 SB I.Sim.gim.</vt:lpstr>
      <vt:lpstr>F2 SB Spec. ug. sk.</vt:lpstr>
      <vt:lpstr>F2ats. SB 1.4.4.28</vt:lpstr>
      <vt:lpstr>F2 ML suvestinė</vt:lpstr>
      <vt:lpstr>F2 ML I.Sim. Gim.</vt:lpstr>
      <vt:lpstr>F2 ML Spec. ug. sk.</vt:lpstr>
      <vt:lpstr>F2 ML(COVID)</vt:lpstr>
      <vt:lpstr>F2 VBD Spec. ug .sk.</vt:lpstr>
      <vt:lpstr>F2 S I. Sim. Gim</vt:lpstr>
      <vt:lpstr>Mokėtinų sumų ataskaita</vt:lpstr>
      <vt:lpstr>Pažyma prie 9 priedo</vt:lpstr>
      <vt:lpstr>Forma S7</vt:lpstr>
      <vt:lpstr> Pažyma apie paj už pasl. ir nu</vt:lpstr>
      <vt:lpstr>Kont. B2 I. Sim. Gim.</vt:lpstr>
      <vt:lpstr>Kont. B2 Spec. ug. sk.</vt:lpstr>
      <vt:lpstr>Paž  gaut ir gautų FS pagal š </vt:lpstr>
      <vt:lpstr>Paž dėl gautinų ir gautų FS</vt:lpstr>
      <vt:lpstr>Paž dėl sukauptų FS pagal šalt</vt:lpstr>
      <vt:lpstr>Paž dėl sukauptų 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2021-04-12T06:21:45Z</dcterms:modified>
</cp:coreProperties>
</file>